
<file path=[Content_Types].xml><?xml version="1.0" encoding="utf-8"?>
<Types xmlns="http://schemas.openxmlformats.org/package/2006/content-types">
  <Default Extension="xml" ContentType="application/xml"/>
  <Default Extension="jpeg" ContentType="image/jpeg"/>
  <Default Extension="jpg" ContentType="image/jpeg"/>
  <Default Extension="emf" ContentType="image/x-emf"/>
  <Default Extension="rels" ContentType="application/vnd.openxmlformats-package.relationships+xml"/>
  <Default Extension="vml" ContentType="application/vnd.openxmlformats-officedocument.vmlDrawing"/>
  <Default Extension="bin" ContentType="application/vnd.openxmlformats-officedocument.spreadsheetml.printerSettings"/>
  <Default Extension="png" ContentType="image/p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26709"/>
  <workbookPr/>
  <mc:AlternateContent xmlns:mc="http://schemas.openxmlformats.org/markup-compatibility/2006">
    <mc:Choice Requires="x15">
      <x15ac:absPath xmlns:x15ac="http://schemas.microsoft.com/office/spreadsheetml/2010/11/ac" url="/Users/wpeterjo/Documents/Fernow Data/Extensive nitrification potenial summer 2011/"/>
    </mc:Choice>
  </mc:AlternateContent>
  <bookViews>
    <workbookView xWindow="0" yWindow="460" windowWidth="40960" windowHeight="22500" activeTab="4"/>
  </bookViews>
  <sheets>
    <sheet name="Conditions for use of data" sheetId="6" r:id="rId1"/>
    <sheet name="Metadata" sheetId="2" r:id="rId2"/>
    <sheet name="Maps" sheetId="4" r:id="rId3"/>
    <sheet name="Plot coordinates" sheetId="3" r:id="rId4"/>
    <sheet name="Data" sheetId="1" r:id="rId5"/>
  </sheets>
  <calcPr calcId="150001" concurrentCalc="0"/>
  <extLst>
    <ext xmlns:mx="http://schemas.microsoft.com/office/mac/excel/2008/main" uri="{7523E5D3-25F3-A5E0-1632-64F254C22452}">
      <mx:ArchID Flags="2"/>
    </ext>
  </extLst>
</workbook>
</file>

<file path=xl/calcChain.xml><?xml version="1.0" encoding="utf-8"?>
<calcChain xmlns="http://schemas.openxmlformats.org/spreadsheetml/2006/main">
  <c r="Q7" i="1" l="1"/>
  <c r="V7" i="1"/>
  <c r="X7" i="1"/>
  <c r="AY7" i="1"/>
  <c r="AY206" i="1"/>
  <c r="AY205" i="1"/>
  <c r="AY204" i="1"/>
  <c r="AY203" i="1"/>
  <c r="AY202" i="1"/>
  <c r="AY201" i="1"/>
  <c r="AY200" i="1"/>
  <c r="AY199" i="1"/>
  <c r="AY198" i="1"/>
  <c r="AY197" i="1"/>
  <c r="AY196" i="1"/>
  <c r="AY195" i="1"/>
  <c r="AY194" i="1"/>
  <c r="AY193" i="1"/>
  <c r="AY192" i="1"/>
  <c r="AY191" i="1"/>
  <c r="AY190" i="1"/>
  <c r="AY189" i="1"/>
  <c r="AY188" i="1"/>
  <c r="AY187" i="1"/>
  <c r="AY186" i="1"/>
  <c r="AY185" i="1"/>
  <c r="AY184" i="1"/>
  <c r="AY183" i="1"/>
  <c r="AY182" i="1"/>
  <c r="AY181" i="1"/>
  <c r="AY180" i="1"/>
  <c r="AY179" i="1"/>
  <c r="AY178" i="1"/>
  <c r="AY176" i="1"/>
  <c r="AY174" i="1"/>
  <c r="AY173" i="1"/>
  <c r="AY172" i="1"/>
  <c r="AY171" i="1"/>
  <c r="AY170" i="1"/>
  <c r="AY169" i="1"/>
  <c r="AY168" i="1"/>
  <c r="AY167" i="1"/>
  <c r="AY166" i="1"/>
  <c r="AY165" i="1"/>
  <c r="AY164" i="1"/>
  <c r="AY163" i="1"/>
  <c r="AY162" i="1"/>
  <c r="AY161" i="1"/>
  <c r="AY160" i="1"/>
  <c r="AY159" i="1"/>
  <c r="AY158" i="1"/>
  <c r="AY157" i="1"/>
  <c r="AY156" i="1"/>
  <c r="AY155" i="1"/>
  <c r="AY154" i="1"/>
  <c r="AY153" i="1"/>
  <c r="AY152" i="1"/>
  <c r="AY151" i="1"/>
  <c r="AY150" i="1"/>
  <c r="AY149" i="1"/>
  <c r="AY148" i="1"/>
  <c r="AY147" i="1"/>
  <c r="AY146" i="1"/>
  <c r="AY145" i="1"/>
  <c r="AY144" i="1"/>
  <c r="AY143" i="1"/>
  <c r="AY142" i="1"/>
  <c r="AY141" i="1"/>
  <c r="AY140" i="1"/>
  <c r="AY139" i="1"/>
  <c r="AY138" i="1"/>
  <c r="AY137" i="1"/>
  <c r="AY136" i="1"/>
  <c r="AY135" i="1"/>
  <c r="AY134" i="1"/>
  <c r="AY133" i="1"/>
  <c r="AY132" i="1"/>
  <c r="AY131" i="1"/>
  <c r="AY130" i="1"/>
  <c r="AY129" i="1"/>
  <c r="AY128" i="1"/>
  <c r="AY127" i="1"/>
  <c r="AY125" i="1"/>
  <c r="AY124" i="1"/>
  <c r="AY123" i="1"/>
  <c r="AY122" i="1"/>
  <c r="AY121" i="1"/>
  <c r="AY119" i="1"/>
  <c r="AY118" i="1"/>
  <c r="AY117" i="1"/>
  <c r="AY116" i="1"/>
  <c r="AY115" i="1"/>
  <c r="AY114" i="1"/>
  <c r="AY113" i="1"/>
  <c r="AY112" i="1"/>
  <c r="AY111" i="1"/>
  <c r="AY110" i="1"/>
  <c r="AY109" i="1"/>
  <c r="AY108" i="1"/>
  <c r="AY107" i="1"/>
  <c r="AY106" i="1"/>
  <c r="AY105" i="1"/>
  <c r="AY104" i="1"/>
  <c r="AY103" i="1"/>
  <c r="AY102" i="1"/>
  <c r="AY101" i="1"/>
  <c r="AY100" i="1"/>
  <c r="AY99" i="1"/>
  <c r="AY98" i="1"/>
  <c r="AY97" i="1"/>
  <c r="AY96" i="1"/>
  <c r="AY95" i="1"/>
  <c r="AY94" i="1"/>
  <c r="AY93" i="1"/>
  <c r="AY92" i="1"/>
  <c r="AY91" i="1"/>
  <c r="AY89" i="1"/>
  <c r="AY88" i="1"/>
  <c r="AY87" i="1"/>
  <c r="AY86" i="1"/>
  <c r="AY85" i="1"/>
  <c r="AY84" i="1"/>
  <c r="AY83" i="1"/>
  <c r="AY81" i="1"/>
  <c r="AY80" i="1"/>
  <c r="AY79" i="1"/>
  <c r="AY78" i="1"/>
  <c r="AY77" i="1"/>
  <c r="AY76" i="1"/>
  <c r="AY75" i="1"/>
  <c r="AY74" i="1"/>
  <c r="AY73" i="1"/>
  <c r="AY71" i="1"/>
  <c r="AY70" i="1"/>
  <c r="AY69" i="1"/>
  <c r="AY68" i="1"/>
  <c r="AY67" i="1"/>
  <c r="AY66" i="1"/>
  <c r="AY65" i="1"/>
  <c r="AY64" i="1"/>
  <c r="AY63" i="1"/>
  <c r="AY62" i="1"/>
  <c r="AY61" i="1"/>
  <c r="AY60" i="1"/>
  <c r="AY58" i="1"/>
  <c r="AY57" i="1"/>
  <c r="AY56" i="1"/>
  <c r="AY54" i="1"/>
  <c r="AY53" i="1"/>
  <c r="AY52" i="1"/>
  <c r="AY51" i="1"/>
  <c r="AY50" i="1"/>
  <c r="AY49" i="1"/>
  <c r="AY48" i="1"/>
  <c r="AY47" i="1"/>
  <c r="AY46" i="1"/>
  <c r="AY45" i="1"/>
  <c r="AY44" i="1"/>
  <c r="AY43" i="1"/>
  <c r="AY42" i="1"/>
  <c r="AY41" i="1"/>
  <c r="AY40" i="1"/>
  <c r="AY39" i="1"/>
  <c r="AY38" i="1"/>
  <c r="AY37" i="1"/>
  <c r="AY36" i="1"/>
  <c r="AY35" i="1"/>
  <c r="AY34" i="1"/>
  <c r="AY33" i="1"/>
  <c r="AY32" i="1"/>
  <c r="AY31" i="1"/>
  <c r="AY30" i="1"/>
  <c r="AY29" i="1"/>
  <c r="AY28" i="1"/>
  <c r="AY27" i="1"/>
  <c r="AY26" i="1"/>
  <c r="AY25" i="1"/>
  <c r="AY24" i="1"/>
  <c r="AY23" i="1"/>
  <c r="AY22" i="1"/>
  <c r="AY21" i="1"/>
  <c r="AY20" i="1"/>
  <c r="AY18" i="1"/>
  <c r="AY17" i="1"/>
  <c r="AY16" i="1"/>
  <c r="AY15" i="1"/>
  <c r="AY14" i="1"/>
  <c r="AY13" i="1"/>
  <c r="AY12" i="1"/>
  <c r="AY11" i="1"/>
  <c r="AY10" i="1"/>
  <c r="AY9" i="1"/>
  <c r="AY8" i="1"/>
  <c r="U51" i="1"/>
  <c r="Y51" i="1"/>
  <c r="AB51" i="1"/>
  <c r="AG51" i="1"/>
  <c r="W51" i="1"/>
  <c r="Q8" i="1"/>
  <c r="X8" i="1"/>
  <c r="Q9" i="1"/>
  <c r="X9" i="1"/>
  <c r="Q10" i="1"/>
  <c r="X10" i="1"/>
  <c r="Q11" i="1"/>
  <c r="X11" i="1"/>
  <c r="Q12" i="1"/>
  <c r="X12" i="1"/>
  <c r="Q13" i="1"/>
  <c r="X13" i="1"/>
  <c r="Q14" i="1"/>
  <c r="X14" i="1"/>
  <c r="Q15" i="1"/>
  <c r="X15" i="1"/>
  <c r="Q16" i="1"/>
  <c r="X16" i="1"/>
  <c r="Q17" i="1"/>
  <c r="X17" i="1"/>
  <c r="Q18" i="1"/>
  <c r="X18" i="1"/>
  <c r="Q19" i="1"/>
  <c r="X19" i="1"/>
  <c r="Q20" i="1"/>
  <c r="X20" i="1"/>
  <c r="Q21" i="1"/>
  <c r="X21" i="1"/>
  <c r="Q22" i="1"/>
  <c r="X22" i="1"/>
  <c r="Q23" i="1"/>
  <c r="X23" i="1"/>
  <c r="Q24" i="1"/>
  <c r="X24" i="1"/>
  <c r="Q25" i="1"/>
  <c r="X25" i="1"/>
  <c r="Q26" i="1"/>
  <c r="X26" i="1"/>
  <c r="Q27" i="1"/>
  <c r="X27" i="1"/>
  <c r="Q28" i="1"/>
  <c r="X28" i="1"/>
  <c r="Q29" i="1"/>
  <c r="X29" i="1"/>
  <c r="Q30" i="1"/>
  <c r="X30" i="1"/>
  <c r="Q31" i="1"/>
  <c r="X31" i="1"/>
  <c r="Q32" i="1"/>
  <c r="X32" i="1"/>
  <c r="Q33" i="1"/>
  <c r="X33" i="1"/>
  <c r="Q34" i="1"/>
  <c r="X34" i="1"/>
  <c r="Q35" i="1"/>
  <c r="X35" i="1"/>
  <c r="Q36" i="1"/>
  <c r="X36" i="1"/>
  <c r="Q37" i="1"/>
  <c r="X37" i="1"/>
  <c r="Q38" i="1"/>
  <c r="X38" i="1"/>
  <c r="Q39" i="1"/>
  <c r="X39" i="1"/>
  <c r="Q40" i="1"/>
  <c r="X40" i="1"/>
  <c r="Q41" i="1"/>
  <c r="X41" i="1"/>
  <c r="Q42" i="1"/>
  <c r="X42" i="1"/>
  <c r="Q43" i="1"/>
  <c r="X43" i="1"/>
  <c r="Q44" i="1"/>
  <c r="X44" i="1"/>
  <c r="Q45" i="1"/>
  <c r="X45" i="1"/>
  <c r="Q46" i="1"/>
  <c r="X46" i="1"/>
  <c r="Q47" i="1"/>
  <c r="X47" i="1"/>
  <c r="Q48" i="1"/>
  <c r="X48" i="1"/>
  <c r="Q49" i="1"/>
  <c r="X49" i="1"/>
  <c r="Q50" i="1"/>
  <c r="X50" i="1"/>
  <c r="Q51" i="1"/>
  <c r="X51" i="1"/>
  <c r="Q52" i="1"/>
  <c r="X52" i="1"/>
  <c r="Q53" i="1"/>
  <c r="X53" i="1"/>
  <c r="Q54" i="1"/>
  <c r="X54" i="1"/>
  <c r="Q55" i="1"/>
  <c r="X55" i="1"/>
  <c r="Q56" i="1"/>
  <c r="X56" i="1"/>
  <c r="Q57" i="1"/>
  <c r="X57" i="1"/>
  <c r="Q58" i="1"/>
  <c r="X58" i="1"/>
  <c r="Q59" i="1"/>
  <c r="X59" i="1"/>
  <c r="Q60" i="1"/>
  <c r="X60" i="1"/>
  <c r="Q61" i="1"/>
  <c r="X61" i="1"/>
  <c r="Q62" i="1"/>
  <c r="X62" i="1"/>
  <c r="Q63" i="1"/>
  <c r="X63" i="1"/>
  <c r="Q64" i="1"/>
  <c r="X64" i="1"/>
  <c r="Q65" i="1"/>
  <c r="X65" i="1"/>
  <c r="Q66" i="1"/>
  <c r="X66" i="1"/>
  <c r="Q67" i="1"/>
  <c r="X67" i="1"/>
  <c r="Q68" i="1"/>
  <c r="X68" i="1"/>
  <c r="Q69" i="1"/>
  <c r="X69" i="1"/>
  <c r="Q70" i="1"/>
  <c r="X70" i="1"/>
  <c r="Q71" i="1"/>
  <c r="X71" i="1"/>
  <c r="Q72" i="1"/>
  <c r="X72" i="1"/>
  <c r="Q73" i="1"/>
  <c r="X73" i="1"/>
  <c r="Q74" i="1"/>
  <c r="X74" i="1"/>
  <c r="Q75" i="1"/>
  <c r="X75" i="1"/>
  <c r="Q76" i="1"/>
  <c r="X76" i="1"/>
  <c r="Q77" i="1"/>
  <c r="X77" i="1"/>
  <c r="Q78" i="1"/>
  <c r="X78" i="1"/>
  <c r="Q79" i="1"/>
  <c r="X79" i="1"/>
  <c r="Q80" i="1"/>
  <c r="X80" i="1"/>
  <c r="Q81" i="1"/>
  <c r="X81" i="1"/>
  <c r="Q82" i="1"/>
  <c r="X82" i="1"/>
  <c r="Q83" i="1"/>
  <c r="X83" i="1"/>
  <c r="Q84" i="1"/>
  <c r="X84" i="1"/>
  <c r="Q85" i="1"/>
  <c r="X85" i="1"/>
  <c r="Q86" i="1"/>
  <c r="X86" i="1"/>
  <c r="Q87" i="1"/>
  <c r="X87" i="1"/>
  <c r="Q88" i="1"/>
  <c r="X88" i="1"/>
  <c r="Q89" i="1"/>
  <c r="X89" i="1"/>
  <c r="Q90" i="1"/>
  <c r="X90" i="1"/>
  <c r="Q91" i="1"/>
  <c r="X91" i="1"/>
  <c r="Q92" i="1"/>
  <c r="X92" i="1"/>
  <c r="Q93" i="1"/>
  <c r="X93" i="1"/>
  <c r="Q94" i="1"/>
  <c r="X94" i="1"/>
  <c r="Q95" i="1"/>
  <c r="X95" i="1"/>
  <c r="Q96" i="1"/>
  <c r="X96" i="1"/>
  <c r="Q97" i="1"/>
  <c r="X97" i="1"/>
  <c r="Q98" i="1"/>
  <c r="X98" i="1"/>
  <c r="Q99" i="1"/>
  <c r="X99" i="1"/>
  <c r="Q100" i="1"/>
  <c r="X100" i="1"/>
  <c r="Q101" i="1"/>
  <c r="X101" i="1"/>
  <c r="Q102" i="1"/>
  <c r="X102" i="1"/>
  <c r="Q103" i="1"/>
  <c r="X103" i="1"/>
  <c r="Q104" i="1"/>
  <c r="X104" i="1"/>
  <c r="Q105" i="1"/>
  <c r="X105" i="1"/>
  <c r="Q106" i="1"/>
  <c r="X106" i="1"/>
  <c r="Q107" i="1"/>
  <c r="X107" i="1"/>
  <c r="Q108" i="1"/>
  <c r="X108" i="1"/>
  <c r="Q109" i="1"/>
  <c r="X109" i="1"/>
  <c r="Q110" i="1"/>
  <c r="X110" i="1"/>
  <c r="Q111" i="1"/>
  <c r="X111" i="1"/>
  <c r="Q112" i="1"/>
  <c r="X112" i="1"/>
  <c r="Q113" i="1"/>
  <c r="X113" i="1"/>
  <c r="Q114" i="1"/>
  <c r="X114" i="1"/>
  <c r="Q115" i="1"/>
  <c r="X115" i="1"/>
  <c r="Q116" i="1"/>
  <c r="X116" i="1"/>
  <c r="Q117" i="1"/>
  <c r="X117" i="1"/>
  <c r="Q118" i="1"/>
  <c r="X118" i="1"/>
  <c r="Q119" i="1"/>
  <c r="X119" i="1"/>
  <c r="Q120" i="1"/>
  <c r="X120" i="1"/>
  <c r="Q121" i="1"/>
  <c r="X121" i="1"/>
  <c r="Q122" i="1"/>
  <c r="X122" i="1"/>
  <c r="Q123" i="1"/>
  <c r="X123" i="1"/>
  <c r="Q124" i="1"/>
  <c r="X124" i="1"/>
  <c r="Q125" i="1"/>
  <c r="X125" i="1"/>
  <c r="Q126" i="1"/>
  <c r="X126" i="1"/>
  <c r="Q127" i="1"/>
  <c r="X127" i="1"/>
  <c r="Q128" i="1"/>
  <c r="X128" i="1"/>
  <c r="Q129" i="1"/>
  <c r="X129" i="1"/>
  <c r="Q130" i="1"/>
  <c r="X130" i="1"/>
  <c r="Q131" i="1"/>
  <c r="X131" i="1"/>
  <c r="Q132" i="1"/>
  <c r="X132" i="1"/>
  <c r="Q133" i="1"/>
  <c r="X133" i="1"/>
  <c r="Q134" i="1"/>
  <c r="X134" i="1"/>
  <c r="Q135" i="1"/>
  <c r="X135" i="1"/>
  <c r="Q136" i="1"/>
  <c r="X136" i="1"/>
  <c r="Q137" i="1"/>
  <c r="X137" i="1"/>
  <c r="Q138" i="1"/>
  <c r="X138" i="1"/>
  <c r="Q139" i="1"/>
  <c r="X139" i="1"/>
  <c r="Q140" i="1"/>
  <c r="X140" i="1"/>
  <c r="Q141" i="1"/>
  <c r="X141" i="1"/>
  <c r="Q142" i="1"/>
  <c r="X142" i="1"/>
  <c r="Q143" i="1"/>
  <c r="X143" i="1"/>
  <c r="Q144" i="1"/>
  <c r="X144" i="1"/>
  <c r="Q145" i="1"/>
  <c r="X145" i="1"/>
  <c r="Q146" i="1"/>
  <c r="X146" i="1"/>
  <c r="Q147" i="1"/>
  <c r="X147" i="1"/>
  <c r="Q148" i="1"/>
  <c r="X148" i="1"/>
  <c r="Q149" i="1"/>
  <c r="X149" i="1"/>
  <c r="Q150" i="1"/>
  <c r="X150" i="1"/>
  <c r="Q151" i="1"/>
  <c r="X151" i="1"/>
  <c r="Q152" i="1"/>
  <c r="X152" i="1"/>
  <c r="Q153" i="1"/>
  <c r="X153" i="1"/>
  <c r="Q154" i="1"/>
  <c r="X154" i="1"/>
  <c r="Q155" i="1"/>
  <c r="X155" i="1"/>
  <c r="Q156" i="1"/>
  <c r="X156" i="1"/>
  <c r="Q157" i="1"/>
  <c r="X157" i="1"/>
  <c r="Q158" i="1"/>
  <c r="X158" i="1"/>
  <c r="Q159" i="1"/>
  <c r="X159" i="1"/>
  <c r="Q160" i="1"/>
  <c r="X160" i="1"/>
  <c r="Q161" i="1"/>
  <c r="X161" i="1"/>
  <c r="Q162" i="1"/>
  <c r="X162" i="1"/>
  <c r="Q163" i="1"/>
  <c r="X163" i="1"/>
  <c r="Q164" i="1"/>
  <c r="X164" i="1"/>
  <c r="Q165" i="1"/>
  <c r="X165" i="1"/>
  <c r="Q166" i="1"/>
  <c r="X166" i="1"/>
  <c r="Q167" i="1"/>
  <c r="X167" i="1"/>
  <c r="Q168" i="1"/>
  <c r="X168" i="1"/>
  <c r="Q169" i="1"/>
  <c r="X169" i="1"/>
  <c r="Q170" i="1"/>
  <c r="X170" i="1"/>
  <c r="Q171" i="1"/>
  <c r="X171" i="1"/>
  <c r="Q172" i="1"/>
  <c r="X172" i="1"/>
  <c r="Q173" i="1"/>
  <c r="X173" i="1"/>
  <c r="Q174" i="1"/>
  <c r="X174" i="1"/>
  <c r="Q175" i="1"/>
  <c r="X175" i="1"/>
  <c r="Q176" i="1"/>
  <c r="X176" i="1"/>
  <c r="Q177" i="1"/>
  <c r="X177" i="1"/>
  <c r="Q178" i="1"/>
  <c r="X178" i="1"/>
  <c r="Q179" i="1"/>
  <c r="X179" i="1"/>
  <c r="Q180" i="1"/>
  <c r="X180" i="1"/>
  <c r="Q181" i="1"/>
  <c r="X181" i="1"/>
  <c r="Q182" i="1"/>
  <c r="X182" i="1"/>
  <c r="Q183" i="1"/>
  <c r="X183" i="1"/>
  <c r="Q184" i="1"/>
  <c r="X184" i="1"/>
  <c r="Q185" i="1"/>
  <c r="X185" i="1"/>
  <c r="Q186" i="1"/>
  <c r="X186" i="1"/>
  <c r="Q187" i="1"/>
  <c r="X187" i="1"/>
  <c r="Q188" i="1"/>
  <c r="X188" i="1"/>
  <c r="Q189" i="1"/>
  <c r="X189" i="1"/>
  <c r="Q190" i="1"/>
  <c r="X190" i="1"/>
  <c r="Q191" i="1"/>
  <c r="X191" i="1"/>
  <c r="Q192" i="1"/>
  <c r="X192" i="1"/>
  <c r="Q193" i="1"/>
  <c r="X193" i="1"/>
  <c r="Q194" i="1"/>
  <c r="X194" i="1"/>
  <c r="Q195" i="1"/>
  <c r="X195" i="1"/>
  <c r="Q196" i="1"/>
  <c r="X196" i="1"/>
  <c r="Q197" i="1"/>
  <c r="X197" i="1"/>
  <c r="Q198" i="1"/>
  <c r="X198" i="1"/>
  <c r="Q199" i="1"/>
  <c r="X199" i="1"/>
  <c r="Q200" i="1"/>
  <c r="X200" i="1"/>
  <c r="Q201" i="1"/>
  <c r="X201" i="1"/>
  <c r="Q202" i="1"/>
  <c r="X202" i="1"/>
  <c r="Q203" i="1"/>
  <c r="X203" i="1"/>
  <c r="Q204" i="1"/>
  <c r="X204" i="1"/>
  <c r="Q205" i="1"/>
  <c r="X205" i="1"/>
  <c r="Q206" i="1"/>
  <c r="X206" i="1"/>
  <c r="U8" i="1"/>
  <c r="U9" i="1"/>
  <c r="U10" i="1"/>
  <c r="U11" i="1"/>
  <c r="U12" i="1"/>
  <c r="U13" i="1"/>
  <c r="U14" i="1"/>
  <c r="U15" i="1"/>
  <c r="U16" i="1"/>
  <c r="U17" i="1"/>
  <c r="U18" i="1"/>
  <c r="U19" i="1"/>
  <c r="U20" i="1"/>
  <c r="U21" i="1"/>
  <c r="U22" i="1"/>
  <c r="U23" i="1"/>
  <c r="U24" i="1"/>
  <c r="U25" i="1"/>
  <c r="U26" i="1"/>
  <c r="U27" i="1"/>
  <c r="U28" i="1"/>
  <c r="U29" i="1"/>
  <c r="U30" i="1"/>
  <c r="U31" i="1"/>
  <c r="U32" i="1"/>
  <c r="U33" i="1"/>
  <c r="U34" i="1"/>
  <c r="U35" i="1"/>
  <c r="U36" i="1"/>
  <c r="U37" i="1"/>
  <c r="U38" i="1"/>
  <c r="U39" i="1"/>
  <c r="U40" i="1"/>
  <c r="U41" i="1"/>
  <c r="U42" i="1"/>
  <c r="U43" i="1"/>
  <c r="U44" i="1"/>
  <c r="U45" i="1"/>
  <c r="U46" i="1"/>
  <c r="U47" i="1"/>
  <c r="U48" i="1"/>
  <c r="U49" i="1"/>
  <c r="U50" i="1"/>
  <c r="AS51" i="1"/>
  <c r="U52" i="1"/>
  <c r="U53" i="1"/>
  <c r="U54" i="1"/>
  <c r="U55" i="1"/>
  <c r="U56" i="1"/>
  <c r="U57" i="1"/>
  <c r="U58" i="1"/>
  <c r="U59" i="1"/>
  <c r="U60" i="1"/>
  <c r="U61" i="1"/>
  <c r="U62" i="1"/>
  <c r="U63" i="1"/>
  <c r="U64" i="1"/>
  <c r="U65" i="1"/>
  <c r="U66" i="1"/>
  <c r="U67" i="1"/>
  <c r="U68" i="1"/>
  <c r="U69" i="1"/>
  <c r="U70" i="1"/>
  <c r="U71" i="1"/>
  <c r="U72" i="1"/>
  <c r="U73" i="1"/>
  <c r="U74" i="1"/>
  <c r="U75" i="1"/>
  <c r="U76" i="1"/>
  <c r="U77" i="1"/>
  <c r="U78" i="1"/>
  <c r="U79" i="1"/>
  <c r="U80" i="1"/>
  <c r="U81" i="1"/>
  <c r="U82" i="1"/>
  <c r="U83" i="1"/>
  <c r="U84" i="1"/>
  <c r="U85" i="1"/>
  <c r="U86" i="1"/>
  <c r="U87" i="1"/>
  <c r="U88" i="1"/>
  <c r="U89" i="1"/>
  <c r="U90" i="1"/>
  <c r="U91" i="1"/>
  <c r="U92" i="1"/>
  <c r="U93" i="1"/>
  <c r="U94" i="1"/>
  <c r="U95" i="1"/>
  <c r="U96" i="1"/>
  <c r="U97" i="1"/>
  <c r="U98" i="1"/>
  <c r="U99" i="1"/>
  <c r="U100" i="1"/>
  <c r="U101" i="1"/>
  <c r="U102" i="1"/>
  <c r="U103" i="1"/>
  <c r="U104" i="1"/>
  <c r="U105" i="1"/>
  <c r="U106" i="1"/>
  <c r="U107" i="1"/>
  <c r="U108" i="1"/>
  <c r="U109" i="1"/>
  <c r="U110" i="1"/>
  <c r="U111" i="1"/>
  <c r="U112" i="1"/>
  <c r="U113" i="1"/>
  <c r="U114" i="1"/>
  <c r="U115" i="1"/>
  <c r="U116" i="1"/>
  <c r="U117" i="1"/>
  <c r="U118" i="1"/>
  <c r="U119" i="1"/>
  <c r="U120" i="1"/>
  <c r="U121" i="1"/>
  <c r="U122" i="1"/>
  <c r="U123" i="1"/>
  <c r="U124" i="1"/>
  <c r="U125" i="1"/>
  <c r="U126" i="1"/>
  <c r="U127" i="1"/>
  <c r="U128" i="1"/>
  <c r="U129" i="1"/>
  <c r="U130" i="1"/>
  <c r="U131" i="1"/>
  <c r="U132" i="1"/>
  <c r="U133" i="1"/>
  <c r="U134" i="1"/>
  <c r="U135" i="1"/>
  <c r="U136" i="1"/>
  <c r="U137" i="1"/>
  <c r="U138" i="1"/>
  <c r="U139" i="1"/>
  <c r="U140" i="1"/>
  <c r="U141" i="1"/>
  <c r="U142" i="1"/>
  <c r="U143" i="1"/>
  <c r="U144" i="1"/>
  <c r="U145" i="1"/>
  <c r="U146" i="1"/>
  <c r="U147" i="1"/>
  <c r="U148" i="1"/>
  <c r="U149" i="1"/>
  <c r="U150" i="1"/>
  <c r="U151" i="1"/>
  <c r="U152" i="1"/>
  <c r="U153" i="1"/>
  <c r="U154" i="1"/>
  <c r="U155" i="1"/>
  <c r="U156" i="1"/>
  <c r="U157" i="1"/>
  <c r="U158" i="1"/>
  <c r="U159" i="1"/>
  <c r="U160" i="1"/>
  <c r="U161" i="1"/>
  <c r="U162" i="1"/>
  <c r="U163" i="1"/>
  <c r="U164" i="1"/>
  <c r="U165" i="1"/>
  <c r="U166" i="1"/>
  <c r="U167" i="1"/>
  <c r="U168" i="1"/>
  <c r="U169" i="1"/>
  <c r="U170" i="1"/>
  <c r="U171" i="1"/>
  <c r="U172" i="1"/>
  <c r="U173" i="1"/>
  <c r="U174" i="1"/>
  <c r="U175" i="1"/>
  <c r="U176" i="1"/>
  <c r="U177" i="1"/>
  <c r="U178" i="1"/>
  <c r="U179" i="1"/>
  <c r="U180" i="1"/>
  <c r="U181" i="1"/>
  <c r="U182" i="1"/>
  <c r="U183" i="1"/>
  <c r="U184" i="1"/>
  <c r="U185" i="1"/>
  <c r="U186" i="1"/>
  <c r="U187" i="1"/>
  <c r="U188" i="1"/>
  <c r="U189" i="1"/>
  <c r="U190" i="1"/>
  <c r="U191" i="1"/>
  <c r="U192" i="1"/>
  <c r="U193" i="1"/>
  <c r="U194" i="1"/>
  <c r="U195" i="1"/>
  <c r="U196" i="1"/>
  <c r="U197" i="1"/>
  <c r="U198" i="1"/>
  <c r="U199" i="1"/>
  <c r="U200" i="1"/>
  <c r="U201" i="1"/>
  <c r="U202" i="1"/>
  <c r="U203" i="1"/>
  <c r="U204" i="1"/>
  <c r="U205" i="1"/>
  <c r="U206" i="1"/>
  <c r="U7" i="1"/>
  <c r="W7" i="1"/>
  <c r="AI51" i="1"/>
  <c r="AO51" i="1"/>
  <c r="AD51" i="1"/>
  <c r="AM51" i="1"/>
  <c r="BA51" i="1"/>
  <c r="AZ51" i="1"/>
  <c r="AJ51" i="1"/>
  <c r="Y200" i="1"/>
  <c r="AG200" i="1"/>
  <c r="AB200" i="1"/>
  <c r="Y192" i="1"/>
  <c r="AG192" i="1"/>
  <c r="AB192" i="1"/>
  <c r="Y184" i="1"/>
  <c r="AG184" i="1"/>
  <c r="AB184" i="1"/>
  <c r="Y176" i="1"/>
  <c r="AG176" i="1"/>
  <c r="AB176" i="1"/>
  <c r="Y168" i="1"/>
  <c r="AG168" i="1"/>
  <c r="AB168" i="1"/>
  <c r="Y160" i="1"/>
  <c r="AG160" i="1"/>
  <c r="AB160" i="1"/>
  <c r="Y152" i="1"/>
  <c r="AG152" i="1"/>
  <c r="AB152" i="1"/>
  <c r="Y144" i="1"/>
  <c r="AG144" i="1"/>
  <c r="AB144" i="1"/>
  <c r="Y136" i="1"/>
  <c r="AG136" i="1"/>
  <c r="AB136" i="1"/>
  <c r="Y128" i="1"/>
  <c r="AG128" i="1"/>
  <c r="AB128" i="1"/>
  <c r="Y120" i="1"/>
  <c r="AG120" i="1"/>
  <c r="AB120" i="1"/>
  <c r="Y112" i="1"/>
  <c r="AB112" i="1"/>
  <c r="AG112" i="1"/>
  <c r="Y104" i="1"/>
  <c r="AG104" i="1"/>
  <c r="AB104" i="1"/>
  <c r="Y96" i="1"/>
  <c r="AB96" i="1"/>
  <c r="AG96" i="1"/>
  <c r="Y92" i="1"/>
  <c r="AG92" i="1"/>
  <c r="AB92" i="1"/>
  <c r="Y84" i="1"/>
  <c r="AB84" i="1"/>
  <c r="AG84" i="1"/>
  <c r="Y76" i="1"/>
  <c r="AG76" i="1"/>
  <c r="AB76" i="1"/>
  <c r="Y68" i="1"/>
  <c r="AB68" i="1"/>
  <c r="AG68" i="1"/>
  <c r="Y60" i="1"/>
  <c r="AB60" i="1"/>
  <c r="AG60" i="1"/>
  <c r="Y52" i="1"/>
  <c r="AB52" i="1"/>
  <c r="AG52" i="1"/>
  <c r="Y44" i="1"/>
  <c r="AB44" i="1"/>
  <c r="AG44" i="1"/>
  <c r="Y36" i="1"/>
  <c r="AB36" i="1"/>
  <c r="AG36" i="1"/>
  <c r="Y28" i="1"/>
  <c r="AB28" i="1"/>
  <c r="AG28" i="1"/>
  <c r="Y20" i="1"/>
  <c r="AB20" i="1"/>
  <c r="AG20" i="1"/>
  <c r="Y12" i="1"/>
  <c r="AB12" i="1"/>
  <c r="AG12" i="1"/>
  <c r="Y7" i="1"/>
  <c r="AZ7" i="1"/>
  <c r="AB7" i="1"/>
  <c r="AG7" i="1"/>
  <c r="Y199" i="1"/>
  <c r="AG199" i="1"/>
  <c r="AB199" i="1"/>
  <c r="Y191" i="1"/>
  <c r="AG191" i="1"/>
  <c r="AB191" i="1"/>
  <c r="Y183" i="1"/>
  <c r="AG183" i="1"/>
  <c r="AB183" i="1"/>
  <c r="Y175" i="1"/>
  <c r="AG175" i="1"/>
  <c r="AB175" i="1"/>
  <c r="Y167" i="1"/>
  <c r="AG167" i="1"/>
  <c r="AB167" i="1"/>
  <c r="Y159" i="1"/>
  <c r="AG159" i="1"/>
  <c r="AB159" i="1"/>
  <c r="Y151" i="1"/>
  <c r="AG151" i="1"/>
  <c r="AB151" i="1"/>
  <c r="Y139" i="1"/>
  <c r="AB139" i="1"/>
  <c r="AG139" i="1"/>
  <c r="Y135" i="1"/>
  <c r="AG135" i="1"/>
  <c r="AB135" i="1"/>
  <c r="Y127" i="1"/>
  <c r="AG127" i="1"/>
  <c r="AB127" i="1"/>
  <c r="Y119" i="1"/>
  <c r="AG119" i="1"/>
  <c r="AB119" i="1"/>
  <c r="Y111" i="1"/>
  <c r="AG111" i="1"/>
  <c r="AB111" i="1"/>
  <c r="Y103" i="1"/>
  <c r="AG103" i="1"/>
  <c r="AB103" i="1"/>
  <c r="Y95" i="1"/>
  <c r="AG95" i="1"/>
  <c r="AB95" i="1"/>
  <c r="Y87" i="1"/>
  <c r="AG87" i="1"/>
  <c r="AB87" i="1"/>
  <c r="Y79" i="1"/>
  <c r="AB79" i="1"/>
  <c r="AG79" i="1"/>
  <c r="Y71" i="1"/>
  <c r="AG71" i="1"/>
  <c r="AB71" i="1"/>
  <c r="Y67" i="1"/>
  <c r="AG67" i="1"/>
  <c r="AB67" i="1"/>
  <c r="Y59" i="1"/>
  <c r="AB59" i="1"/>
  <c r="AG59" i="1"/>
  <c r="Y55" i="1"/>
  <c r="AB55" i="1"/>
  <c r="AG55" i="1"/>
  <c r="Y47" i="1"/>
  <c r="AG47" i="1"/>
  <c r="AB47" i="1"/>
  <c r="Y39" i="1"/>
  <c r="AB39" i="1"/>
  <c r="AG39" i="1"/>
  <c r="Y31" i="1"/>
  <c r="AG31" i="1"/>
  <c r="AB31" i="1"/>
  <c r="Y19" i="1"/>
  <c r="AG19" i="1"/>
  <c r="AB19" i="1"/>
  <c r="Y206" i="1"/>
  <c r="AG206" i="1"/>
  <c r="AB206" i="1"/>
  <c r="Y202" i="1"/>
  <c r="AG202" i="1"/>
  <c r="AB202" i="1"/>
  <c r="Y198" i="1"/>
  <c r="AG198" i="1"/>
  <c r="AB198" i="1"/>
  <c r="Y194" i="1"/>
  <c r="AG194" i="1"/>
  <c r="AB194" i="1"/>
  <c r="Y190" i="1"/>
  <c r="AG190" i="1"/>
  <c r="AB190" i="1"/>
  <c r="Y186" i="1"/>
  <c r="AG186" i="1"/>
  <c r="AB186" i="1"/>
  <c r="Y182" i="1"/>
  <c r="AG182" i="1"/>
  <c r="AB182" i="1"/>
  <c r="Y178" i="1"/>
  <c r="AG178" i="1"/>
  <c r="AB178" i="1"/>
  <c r="Y174" i="1"/>
  <c r="AG174" i="1"/>
  <c r="AB174" i="1"/>
  <c r="Y170" i="1"/>
  <c r="AG170" i="1"/>
  <c r="AB170" i="1"/>
  <c r="Y166" i="1"/>
  <c r="AG166" i="1"/>
  <c r="AB166" i="1"/>
  <c r="Y162" i="1"/>
  <c r="AG162" i="1"/>
  <c r="AB162" i="1"/>
  <c r="Y158" i="1"/>
  <c r="AG158" i="1"/>
  <c r="AB158" i="1"/>
  <c r="Y154" i="1"/>
  <c r="AG154" i="1"/>
  <c r="AB154" i="1"/>
  <c r="Y150" i="1"/>
  <c r="AG150" i="1"/>
  <c r="AB150" i="1"/>
  <c r="Y146" i="1"/>
  <c r="AG146" i="1"/>
  <c r="AB146" i="1"/>
  <c r="Y142" i="1"/>
  <c r="AG142" i="1"/>
  <c r="AB142" i="1"/>
  <c r="Y138" i="1"/>
  <c r="AG138" i="1"/>
  <c r="AB138" i="1"/>
  <c r="Y134" i="1"/>
  <c r="AG134" i="1"/>
  <c r="AB134" i="1"/>
  <c r="Y130" i="1"/>
  <c r="AG130" i="1"/>
  <c r="AB130" i="1"/>
  <c r="Y126" i="1"/>
  <c r="AG126" i="1"/>
  <c r="AB126" i="1"/>
  <c r="Y122" i="1"/>
  <c r="AG122" i="1"/>
  <c r="AB122" i="1"/>
  <c r="Y118" i="1"/>
  <c r="AG118" i="1"/>
  <c r="AB118" i="1"/>
  <c r="AM118" i="1"/>
  <c r="Y114" i="1"/>
  <c r="AG114" i="1"/>
  <c r="AB114" i="1"/>
  <c r="Y110" i="1"/>
  <c r="AG110" i="1"/>
  <c r="AB110" i="1"/>
  <c r="Y106" i="1"/>
  <c r="AG106" i="1"/>
  <c r="AB106" i="1"/>
  <c r="Y102" i="1"/>
  <c r="AB102" i="1"/>
  <c r="AG102" i="1"/>
  <c r="Y98" i="1"/>
  <c r="AG98" i="1"/>
  <c r="AB98" i="1"/>
  <c r="Y94" i="1"/>
  <c r="AG94" i="1"/>
  <c r="AB94" i="1"/>
  <c r="Y90" i="1"/>
  <c r="AG90" i="1"/>
  <c r="AB90" i="1"/>
  <c r="Y86" i="1"/>
  <c r="AG86" i="1"/>
  <c r="AB86" i="1"/>
  <c r="Y82" i="1"/>
  <c r="AG82" i="1"/>
  <c r="AB82" i="1"/>
  <c r="Y78" i="1"/>
  <c r="AG78" i="1"/>
  <c r="AB78" i="1"/>
  <c r="Y74" i="1"/>
  <c r="AG74" i="1"/>
  <c r="AB74" i="1"/>
  <c r="Y70" i="1"/>
  <c r="AB70" i="1"/>
  <c r="AG70" i="1"/>
  <c r="Y66" i="1"/>
  <c r="AG66" i="1"/>
  <c r="AB66" i="1"/>
  <c r="Y62" i="1"/>
  <c r="AG62" i="1"/>
  <c r="AB62" i="1"/>
  <c r="Y58" i="1"/>
  <c r="AG58" i="1"/>
  <c r="AB58" i="1"/>
  <c r="Y54" i="1"/>
  <c r="AG54" i="1"/>
  <c r="AB54" i="1"/>
  <c r="Y50" i="1"/>
  <c r="AG50" i="1"/>
  <c r="AB50" i="1"/>
  <c r="Y46" i="1"/>
  <c r="AG46" i="1"/>
  <c r="AB46" i="1"/>
  <c r="Y42" i="1"/>
  <c r="AG42" i="1"/>
  <c r="AB42" i="1"/>
  <c r="Y38" i="1"/>
  <c r="AG38" i="1"/>
  <c r="AB38" i="1"/>
  <c r="Y34" i="1"/>
  <c r="AG34" i="1"/>
  <c r="AB34" i="1"/>
  <c r="Y30" i="1"/>
  <c r="AG30" i="1"/>
  <c r="AB30" i="1"/>
  <c r="AM30" i="1"/>
  <c r="Y26" i="1"/>
  <c r="AG26" i="1"/>
  <c r="AB26" i="1"/>
  <c r="Y22" i="1"/>
  <c r="AG22" i="1"/>
  <c r="AB22" i="1"/>
  <c r="Y18" i="1"/>
  <c r="AG18" i="1"/>
  <c r="AB18" i="1"/>
  <c r="Y14" i="1"/>
  <c r="AG14" i="1"/>
  <c r="AB14" i="1"/>
  <c r="Y10" i="1"/>
  <c r="AG10" i="1"/>
  <c r="AB10" i="1"/>
  <c r="Y204" i="1"/>
  <c r="AB204" i="1"/>
  <c r="AG204" i="1"/>
  <c r="Y196" i="1"/>
  <c r="AB196" i="1"/>
  <c r="AG196" i="1"/>
  <c r="Y188" i="1"/>
  <c r="AB188" i="1"/>
  <c r="AG188" i="1"/>
  <c r="Y180" i="1"/>
  <c r="AB180" i="1"/>
  <c r="AG180" i="1"/>
  <c r="Y172" i="1"/>
  <c r="AB172" i="1"/>
  <c r="AG172" i="1"/>
  <c r="Y164" i="1"/>
  <c r="AB164" i="1"/>
  <c r="AG164" i="1"/>
  <c r="Y156" i="1"/>
  <c r="AB156" i="1"/>
  <c r="AG156" i="1"/>
  <c r="Y148" i="1"/>
  <c r="AB148" i="1"/>
  <c r="AG148" i="1"/>
  <c r="Y140" i="1"/>
  <c r="AB140" i="1"/>
  <c r="AG140" i="1"/>
  <c r="Y132" i="1"/>
  <c r="AB132" i="1"/>
  <c r="AG132" i="1"/>
  <c r="Y124" i="1"/>
  <c r="AB124" i="1"/>
  <c r="AG124" i="1"/>
  <c r="Y116" i="1"/>
  <c r="AB116" i="1"/>
  <c r="AG116" i="1"/>
  <c r="Y108" i="1"/>
  <c r="AG108" i="1"/>
  <c r="AB108" i="1"/>
  <c r="Y100" i="1"/>
  <c r="AB100" i="1"/>
  <c r="AG100" i="1"/>
  <c r="Y88" i="1"/>
  <c r="AG88" i="1"/>
  <c r="AB88" i="1"/>
  <c r="Y80" i="1"/>
  <c r="AB80" i="1"/>
  <c r="AG80" i="1"/>
  <c r="Y72" i="1"/>
  <c r="AG72" i="1"/>
  <c r="AB72" i="1"/>
  <c r="AM72" i="1"/>
  <c r="Y64" i="1"/>
  <c r="AB64" i="1"/>
  <c r="AG64" i="1"/>
  <c r="Y56" i="1"/>
  <c r="AB56" i="1"/>
  <c r="AG56" i="1"/>
  <c r="Y48" i="1"/>
  <c r="AB48" i="1"/>
  <c r="AG48" i="1"/>
  <c r="Y40" i="1"/>
  <c r="AB40" i="1"/>
  <c r="AG40" i="1"/>
  <c r="Y32" i="1"/>
  <c r="AB32" i="1"/>
  <c r="AG32" i="1"/>
  <c r="Y24" i="1"/>
  <c r="AB24" i="1"/>
  <c r="AG24" i="1"/>
  <c r="Y16" i="1"/>
  <c r="AB16" i="1"/>
  <c r="AG16" i="1"/>
  <c r="Y8" i="1"/>
  <c r="AB8" i="1"/>
  <c r="AG8" i="1"/>
  <c r="Y203" i="1"/>
  <c r="AB203" i="1"/>
  <c r="AG203" i="1"/>
  <c r="Y195" i="1"/>
  <c r="AB195" i="1"/>
  <c r="AG195" i="1"/>
  <c r="Y187" i="1"/>
  <c r="AB187" i="1"/>
  <c r="AM187" i="1"/>
  <c r="AG187" i="1"/>
  <c r="Y179" i="1"/>
  <c r="AB179" i="1"/>
  <c r="AG179" i="1"/>
  <c r="Y171" i="1"/>
  <c r="AB171" i="1"/>
  <c r="AG171" i="1"/>
  <c r="Y163" i="1"/>
  <c r="AB163" i="1"/>
  <c r="AG163" i="1"/>
  <c r="Y155" i="1"/>
  <c r="AB155" i="1"/>
  <c r="AG155" i="1"/>
  <c r="Y147" i="1"/>
  <c r="AB147" i="1"/>
  <c r="AG147" i="1"/>
  <c r="Y143" i="1"/>
  <c r="AG143" i="1"/>
  <c r="AB143" i="1"/>
  <c r="Y131" i="1"/>
  <c r="AB131" i="1"/>
  <c r="AG131" i="1"/>
  <c r="Y123" i="1"/>
  <c r="AB123" i="1"/>
  <c r="AG123" i="1"/>
  <c r="Y115" i="1"/>
  <c r="AG115" i="1"/>
  <c r="AB115" i="1"/>
  <c r="Y107" i="1"/>
  <c r="AG107" i="1"/>
  <c r="AB107" i="1"/>
  <c r="Y99" i="1"/>
  <c r="AG99" i="1"/>
  <c r="AB99" i="1"/>
  <c r="Y91" i="1"/>
  <c r="AB91" i="1"/>
  <c r="AG91" i="1"/>
  <c r="Y83" i="1"/>
  <c r="AG83" i="1"/>
  <c r="AB83" i="1"/>
  <c r="Y75" i="1"/>
  <c r="AG75" i="1"/>
  <c r="AB75" i="1"/>
  <c r="Y63" i="1"/>
  <c r="AB63" i="1"/>
  <c r="AG63" i="1"/>
  <c r="Y43" i="1"/>
  <c r="AG43" i="1"/>
  <c r="AB43" i="1"/>
  <c r="Y35" i="1"/>
  <c r="AG35" i="1"/>
  <c r="AB35" i="1"/>
  <c r="Y27" i="1"/>
  <c r="AG27" i="1"/>
  <c r="AB27" i="1"/>
  <c r="Y23" i="1"/>
  <c r="AB23" i="1"/>
  <c r="AG23" i="1"/>
  <c r="Y15" i="1"/>
  <c r="AB15" i="1"/>
  <c r="AG15" i="1"/>
  <c r="Y11" i="1"/>
  <c r="AG11" i="1"/>
  <c r="AB11" i="1"/>
  <c r="Y205" i="1"/>
  <c r="AG205" i="1"/>
  <c r="AB205" i="1"/>
  <c r="Y201" i="1"/>
  <c r="AG201" i="1"/>
  <c r="AB201" i="1"/>
  <c r="Y197" i="1"/>
  <c r="AG197" i="1"/>
  <c r="AB197" i="1"/>
  <c r="Y193" i="1"/>
  <c r="AG193" i="1"/>
  <c r="AB193" i="1"/>
  <c r="Y189" i="1"/>
  <c r="AG189" i="1"/>
  <c r="AB189" i="1"/>
  <c r="Y185" i="1"/>
  <c r="AG185" i="1"/>
  <c r="AB185" i="1"/>
  <c r="Y181" i="1"/>
  <c r="AG181" i="1"/>
  <c r="AB181" i="1"/>
  <c r="Y177" i="1"/>
  <c r="AG177" i="1"/>
  <c r="AB177" i="1"/>
  <c r="Y173" i="1"/>
  <c r="AG173" i="1"/>
  <c r="AB173" i="1"/>
  <c r="Y169" i="1"/>
  <c r="AG169" i="1"/>
  <c r="AB169" i="1"/>
  <c r="Y165" i="1"/>
  <c r="AG165" i="1"/>
  <c r="AB165" i="1"/>
  <c r="Y161" i="1"/>
  <c r="AG161" i="1"/>
  <c r="AB161" i="1"/>
  <c r="Y157" i="1"/>
  <c r="AG157" i="1"/>
  <c r="AB157" i="1"/>
  <c r="Y153" i="1"/>
  <c r="AG153" i="1"/>
  <c r="AB153" i="1"/>
  <c r="Y149" i="1"/>
  <c r="AG149" i="1"/>
  <c r="AB149" i="1"/>
  <c r="Y145" i="1"/>
  <c r="AG145" i="1"/>
  <c r="AB145" i="1"/>
  <c r="Y141" i="1"/>
  <c r="AG141" i="1"/>
  <c r="AB141" i="1"/>
  <c r="Y137" i="1"/>
  <c r="AG137" i="1"/>
  <c r="AB137" i="1"/>
  <c r="Y133" i="1"/>
  <c r="AG133" i="1"/>
  <c r="AB133" i="1"/>
  <c r="Y129" i="1"/>
  <c r="AG129" i="1"/>
  <c r="AB129" i="1"/>
  <c r="Y125" i="1"/>
  <c r="AG125" i="1"/>
  <c r="AB125" i="1"/>
  <c r="Y121" i="1"/>
  <c r="AG121" i="1"/>
  <c r="AB121" i="1"/>
  <c r="Y117" i="1"/>
  <c r="AG117" i="1"/>
  <c r="AB117" i="1"/>
  <c r="Y113" i="1"/>
  <c r="AG113" i="1"/>
  <c r="AB113" i="1"/>
  <c r="Y109" i="1"/>
  <c r="AG109" i="1"/>
  <c r="AB109" i="1"/>
  <c r="Y105" i="1"/>
  <c r="AG105" i="1"/>
  <c r="AB105" i="1"/>
  <c r="Y101" i="1"/>
  <c r="AG101" i="1"/>
  <c r="AB101" i="1"/>
  <c r="Y97" i="1"/>
  <c r="AG97" i="1"/>
  <c r="AB97" i="1"/>
  <c r="Y93" i="1"/>
  <c r="AG93" i="1"/>
  <c r="AB93" i="1"/>
  <c r="Y89" i="1"/>
  <c r="AG89" i="1"/>
  <c r="AB89" i="1"/>
  <c r="Y85" i="1"/>
  <c r="AG85" i="1"/>
  <c r="AB85" i="1"/>
  <c r="Y81" i="1"/>
  <c r="AG81" i="1"/>
  <c r="AB81" i="1"/>
  <c r="Y77" i="1"/>
  <c r="AG77" i="1"/>
  <c r="AB77" i="1"/>
  <c r="Y73" i="1"/>
  <c r="AG73" i="1"/>
  <c r="AB73" i="1"/>
  <c r="Y69" i="1"/>
  <c r="AG69" i="1"/>
  <c r="AB69" i="1"/>
  <c r="Y65" i="1"/>
  <c r="AG65" i="1"/>
  <c r="AB65" i="1"/>
  <c r="Y61" i="1"/>
  <c r="AB61" i="1"/>
  <c r="AG61" i="1"/>
  <c r="Y57" i="1"/>
  <c r="AB57" i="1"/>
  <c r="AG57" i="1"/>
  <c r="Y53" i="1"/>
  <c r="AB53" i="1"/>
  <c r="AG53" i="1"/>
  <c r="Y49" i="1"/>
  <c r="AB49" i="1"/>
  <c r="AG49" i="1"/>
  <c r="Y45" i="1"/>
  <c r="AG45" i="1"/>
  <c r="AB45" i="1"/>
  <c r="Y41" i="1"/>
  <c r="AG41" i="1"/>
  <c r="AB41" i="1"/>
  <c r="Y37" i="1"/>
  <c r="AG37" i="1"/>
  <c r="AB37" i="1"/>
  <c r="Y33" i="1"/>
  <c r="AG33" i="1"/>
  <c r="AB33" i="1"/>
  <c r="Y29" i="1"/>
  <c r="AG29" i="1"/>
  <c r="AB29" i="1"/>
  <c r="Y25" i="1"/>
  <c r="AG25" i="1"/>
  <c r="AB25" i="1"/>
  <c r="Y21" i="1"/>
  <c r="AG21" i="1"/>
  <c r="AB21" i="1"/>
  <c r="Y17" i="1"/>
  <c r="AG17" i="1"/>
  <c r="AB17" i="1"/>
  <c r="Y13" i="1"/>
  <c r="AG13" i="1"/>
  <c r="AB13" i="1"/>
  <c r="Y9" i="1"/>
  <c r="AG9" i="1"/>
  <c r="AB9" i="1"/>
  <c r="AS206" i="1"/>
  <c r="W206" i="1"/>
  <c r="AS198" i="1"/>
  <c r="W198" i="1"/>
  <c r="AS190" i="1"/>
  <c r="W190" i="1"/>
  <c r="AS182" i="1"/>
  <c r="W182" i="1"/>
  <c r="AS174" i="1"/>
  <c r="W174" i="1"/>
  <c r="AS166" i="1"/>
  <c r="W166" i="1"/>
  <c r="AS158" i="1"/>
  <c r="W158" i="1"/>
  <c r="AS150" i="1"/>
  <c r="W150" i="1"/>
  <c r="AS142" i="1"/>
  <c r="W142" i="1"/>
  <c r="AS134" i="1"/>
  <c r="W134" i="1"/>
  <c r="AS126" i="1"/>
  <c r="W126" i="1"/>
  <c r="AS122" i="1"/>
  <c r="W122" i="1"/>
  <c r="AS114" i="1"/>
  <c r="W114" i="1"/>
  <c r="AS106" i="1"/>
  <c r="W106" i="1"/>
  <c r="AS98" i="1"/>
  <c r="W98" i="1"/>
  <c r="AS90" i="1"/>
  <c r="W90" i="1"/>
  <c r="AS82" i="1"/>
  <c r="W82" i="1"/>
  <c r="AS74" i="1"/>
  <c r="W74" i="1"/>
  <c r="AS66" i="1"/>
  <c r="W66" i="1"/>
  <c r="AS58" i="1"/>
  <c r="W58" i="1"/>
  <c r="AS50" i="1"/>
  <c r="W50" i="1"/>
  <c r="AS46" i="1"/>
  <c r="W46" i="1"/>
  <c r="AS38" i="1"/>
  <c r="W38" i="1"/>
  <c r="AS30" i="1"/>
  <c r="W30" i="1"/>
  <c r="AS22" i="1"/>
  <c r="W22" i="1"/>
  <c r="AS14" i="1"/>
  <c r="W14" i="1"/>
  <c r="V205" i="1"/>
  <c r="V197" i="1"/>
  <c r="V189" i="1"/>
  <c r="V181" i="1"/>
  <c r="V173" i="1"/>
  <c r="V165" i="1"/>
  <c r="V157" i="1"/>
  <c r="V149" i="1"/>
  <c r="V141" i="1"/>
  <c r="V133" i="1"/>
  <c r="V129" i="1"/>
  <c r="V121" i="1"/>
  <c r="V113" i="1"/>
  <c r="V105" i="1"/>
  <c r="V97" i="1"/>
  <c r="V89" i="1"/>
  <c r="V81" i="1"/>
  <c r="V73" i="1"/>
  <c r="V65" i="1"/>
  <c r="V57" i="1"/>
  <c r="V49" i="1"/>
  <c r="V45" i="1"/>
  <c r="V37" i="1"/>
  <c r="V29" i="1"/>
  <c r="V21" i="1"/>
  <c r="V13" i="1"/>
  <c r="AS205" i="1"/>
  <c r="W205" i="1"/>
  <c r="AS197" i="1"/>
  <c r="W197" i="1"/>
  <c r="AS193" i="1"/>
  <c r="W193" i="1"/>
  <c r="AS185" i="1"/>
  <c r="W185" i="1"/>
  <c r="AS177" i="1"/>
  <c r="W177" i="1"/>
  <c r="AS169" i="1"/>
  <c r="W169" i="1"/>
  <c r="AS161" i="1"/>
  <c r="W161" i="1"/>
  <c r="AS153" i="1"/>
  <c r="W153" i="1"/>
  <c r="AS149" i="1"/>
  <c r="W149" i="1"/>
  <c r="AS141" i="1"/>
  <c r="W141" i="1"/>
  <c r="AS133" i="1"/>
  <c r="W133" i="1"/>
  <c r="AS125" i="1"/>
  <c r="W125" i="1"/>
  <c r="AS117" i="1"/>
  <c r="W117" i="1"/>
  <c r="AS105" i="1"/>
  <c r="W105" i="1"/>
  <c r="AS97" i="1"/>
  <c r="W97" i="1"/>
  <c r="AS89" i="1"/>
  <c r="W89" i="1"/>
  <c r="AS81" i="1"/>
  <c r="W81" i="1"/>
  <c r="AS73" i="1"/>
  <c r="W73" i="1"/>
  <c r="AS65" i="1"/>
  <c r="W65" i="1"/>
  <c r="AS57" i="1"/>
  <c r="W57" i="1"/>
  <c r="AS49" i="1"/>
  <c r="W49" i="1"/>
  <c r="AS41" i="1"/>
  <c r="W41" i="1"/>
  <c r="AS33" i="1"/>
  <c r="W33" i="1"/>
  <c r="AS25" i="1"/>
  <c r="W25" i="1"/>
  <c r="AS17" i="1"/>
  <c r="W17" i="1"/>
  <c r="AS9" i="1"/>
  <c r="W9" i="1"/>
  <c r="V200" i="1"/>
  <c r="V192" i="1"/>
  <c r="V184" i="1"/>
  <c r="V176" i="1"/>
  <c r="V168" i="1"/>
  <c r="V164" i="1"/>
  <c r="V156" i="1"/>
  <c r="V152" i="1"/>
  <c r="V148" i="1"/>
  <c r="V144" i="1"/>
  <c r="V140" i="1"/>
  <c r="V136" i="1"/>
  <c r="V132" i="1"/>
  <c r="V128" i="1"/>
  <c r="V124" i="1"/>
  <c r="V120" i="1"/>
  <c r="V116" i="1"/>
  <c r="V112" i="1"/>
  <c r="V104" i="1"/>
  <c r="V100" i="1"/>
  <c r="V96" i="1"/>
  <c r="V92" i="1"/>
  <c r="V88" i="1"/>
  <c r="V84" i="1"/>
  <c r="V80" i="1"/>
  <c r="V76" i="1"/>
  <c r="V72" i="1"/>
  <c r="V68" i="1"/>
  <c r="V64" i="1"/>
  <c r="V60" i="1"/>
  <c r="V56" i="1"/>
  <c r="V52" i="1"/>
  <c r="V48" i="1"/>
  <c r="V44" i="1"/>
  <c r="V40" i="1"/>
  <c r="V36" i="1"/>
  <c r="V32" i="1"/>
  <c r="V28" i="1"/>
  <c r="V24" i="1"/>
  <c r="V20" i="1"/>
  <c r="V16" i="1"/>
  <c r="V12" i="1"/>
  <c r="V8" i="1"/>
  <c r="AS204" i="1"/>
  <c r="W204" i="1"/>
  <c r="AS200" i="1"/>
  <c r="W200" i="1"/>
  <c r="AS196" i="1"/>
  <c r="W196" i="1"/>
  <c r="AS192" i="1"/>
  <c r="W192" i="1"/>
  <c r="AS188" i="1"/>
  <c r="W188" i="1"/>
  <c r="AS184" i="1"/>
  <c r="W184" i="1"/>
  <c r="AS180" i="1"/>
  <c r="W180" i="1"/>
  <c r="AS176" i="1"/>
  <c r="W176" i="1"/>
  <c r="AS172" i="1"/>
  <c r="W172" i="1"/>
  <c r="AS168" i="1"/>
  <c r="W168" i="1"/>
  <c r="AS164" i="1"/>
  <c r="W164" i="1"/>
  <c r="AS160" i="1"/>
  <c r="W160" i="1"/>
  <c r="AS156" i="1"/>
  <c r="W156" i="1"/>
  <c r="AS152" i="1"/>
  <c r="W152" i="1"/>
  <c r="AS148" i="1"/>
  <c r="W148" i="1"/>
  <c r="AS144" i="1"/>
  <c r="W144" i="1"/>
  <c r="AS140" i="1"/>
  <c r="W140" i="1"/>
  <c r="AS136" i="1"/>
  <c r="W136" i="1"/>
  <c r="AS132" i="1"/>
  <c r="W132" i="1"/>
  <c r="AS128" i="1"/>
  <c r="W128" i="1"/>
  <c r="AS124" i="1"/>
  <c r="W124" i="1"/>
  <c r="AS120" i="1"/>
  <c r="W120" i="1"/>
  <c r="AS116" i="1"/>
  <c r="W116" i="1"/>
  <c r="AS112" i="1"/>
  <c r="W112" i="1"/>
  <c r="AS108" i="1"/>
  <c r="W108" i="1"/>
  <c r="AS104" i="1"/>
  <c r="W104" i="1"/>
  <c r="AS100" i="1"/>
  <c r="W100" i="1"/>
  <c r="AS96" i="1"/>
  <c r="W96" i="1"/>
  <c r="AS92" i="1"/>
  <c r="W92" i="1"/>
  <c r="AS88" i="1"/>
  <c r="W88" i="1"/>
  <c r="AS84" i="1"/>
  <c r="W84" i="1"/>
  <c r="AS80" i="1"/>
  <c r="W80" i="1"/>
  <c r="AS76" i="1"/>
  <c r="W76" i="1"/>
  <c r="AS72" i="1"/>
  <c r="W72" i="1"/>
  <c r="AS68" i="1"/>
  <c r="W68" i="1"/>
  <c r="AS64" i="1"/>
  <c r="W64" i="1"/>
  <c r="AS60" i="1"/>
  <c r="W60" i="1"/>
  <c r="AS56" i="1"/>
  <c r="W56" i="1"/>
  <c r="AS52" i="1"/>
  <c r="W52" i="1"/>
  <c r="AS48" i="1"/>
  <c r="W48" i="1"/>
  <c r="AS44" i="1"/>
  <c r="W44" i="1"/>
  <c r="AS40" i="1"/>
  <c r="W40" i="1"/>
  <c r="AS36" i="1"/>
  <c r="W36" i="1"/>
  <c r="AS32" i="1"/>
  <c r="W32" i="1"/>
  <c r="AS28" i="1"/>
  <c r="W28" i="1"/>
  <c r="AS24" i="1"/>
  <c r="W24" i="1"/>
  <c r="AS20" i="1"/>
  <c r="W20" i="1"/>
  <c r="AS16" i="1"/>
  <c r="W16" i="1"/>
  <c r="AS12" i="1"/>
  <c r="W12" i="1"/>
  <c r="AS8" i="1"/>
  <c r="W8" i="1"/>
  <c r="V203" i="1"/>
  <c r="V199" i="1"/>
  <c r="V195" i="1"/>
  <c r="V191" i="1"/>
  <c r="V187" i="1"/>
  <c r="V183" i="1"/>
  <c r="V179" i="1"/>
  <c r="V175" i="1"/>
  <c r="V171" i="1"/>
  <c r="V167" i="1"/>
  <c r="V163" i="1"/>
  <c r="V159" i="1"/>
  <c r="V155" i="1"/>
  <c r="V151" i="1"/>
  <c r="V147" i="1"/>
  <c r="V143" i="1"/>
  <c r="V139" i="1"/>
  <c r="V135" i="1"/>
  <c r="V131" i="1"/>
  <c r="V127" i="1"/>
  <c r="V123" i="1"/>
  <c r="V119" i="1"/>
  <c r="V115" i="1"/>
  <c r="V111" i="1"/>
  <c r="V107" i="1"/>
  <c r="V103" i="1"/>
  <c r="V99" i="1"/>
  <c r="V95" i="1"/>
  <c r="V91" i="1"/>
  <c r="V87" i="1"/>
  <c r="V83" i="1"/>
  <c r="V79" i="1"/>
  <c r="V75" i="1"/>
  <c r="V71" i="1"/>
  <c r="V67" i="1"/>
  <c r="V63" i="1"/>
  <c r="V59" i="1"/>
  <c r="V55" i="1"/>
  <c r="V51" i="1"/>
  <c r="V47" i="1"/>
  <c r="V43" i="1"/>
  <c r="V39" i="1"/>
  <c r="V35" i="1"/>
  <c r="V31" i="1"/>
  <c r="V27" i="1"/>
  <c r="V23" i="1"/>
  <c r="V19" i="1"/>
  <c r="V15" i="1"/>
  <c r="V11" i="1"/>
  <c r="AS202" i="1"/>
  <c r="W202" i="1"/>
  <c r="AS194" i="1"/>
  <c r="W194" i="1"/>
  <c r="AS186" i="1"/>
  <c r="W186" i="1"/>
  <c r="AS178" i="1"/>
  <c r="W178" i="1"/>
  <c r="AS170" i="1"/>
  <c r="W170" i="1"/>
  <c r="AS162" i="1"/>
  <c r="W162" i="1"/>
  <c r="AS154" i="1"/>
  <c r="W154" i="1"/>
  <c r="AS146" i="1"/>
  <c r="W146" i="1"/>
  <c r="AS138" i="1"/>
  <c r="W138" i="1"/>
  <c r="AS130" i="1"/>
  <c r="W130" i="1"/>
  <c r="AS118" i="1"/>
  <c r="W118" i="1"/>
  <c r="AS110" i="1"/>
  <c r="W110" i="1"/>
  <c r="AS102" i="1"/>
  <c r="W102" i="1"/>
  <c r="AS94" i="1"/>
  <c r="W94" i="1"/>
  <c r="AS86" i="1"/>
  <c r="W86" i="1"/>
  <c r="AS78" i="1"/>
  <c r="W78" i="1"/>
  <c r="AS70" i="1"/>
  <c r="W70" i="1"/>
  <c r="AS62" i="1"/>
  <c r="W62" i="1"/>
  <c r="AS54" i="1"/>
  <c r="W54" i="1"/>
  <c r="AS42" i="1"/>
  <c r="W42" i="1"/>
  <c r="AS34" i="1"/>
  <c r="W34" i="1"/>
  <c r="AS26" i="1"/>
  <c r="W26" i="1"/>
  <c r="AS18" i="1"/>
  <c r="W18" i="1"/>
  <c r="AS10" i="1"/>
  <c r="W10" i="1"/>
  <c r="V201" i="1"/>
  <c r="V193" i="1"/>
  <c r="V185" i="1"/>
  <c r="V177" i="1"/>
  <c r="V169" i="1"/>
  <c r="V161" i="1"/>
  <c r="V153" i="1"/>
  <c r="V145" i="1"/>
  <c r="V137" i="1"/>
  <c r="V125" i="1"/>
  <c r="V117" i="1"/>
  <c r="V109" i="1"/>
  <c r="V101" i="1"/>
  <c r="V93" i="1"/>
  <c r="V85" i="1"/>
  <c r="V77" i="1"/>
  <c r="V69" i="1"/>
  <c r="V61" i="1"/>
  <c r="V53" i="1"/>
  <c r="V41" i="1"/>
  <c r="V33" i="1"/>
  <c r="V25" i="1"/>
  <c r="V17" i="1"/>
  <c r="V9" i="1"/>
  <c r="AS201" i="1"/>
  <c r="W201" i="1"/>
  <c r="AS189" i="1"/>
  <c r="W189" i="1"/>
  <c r="AS181" i="1"/>
  <c r="W181" i="1"/>
  <c r="AS173" i="1"/>
  <c r="W173" i="1"/>
  <c r="AS165" i="1"/>
  <c r="W165" i="1"/>
  <c r="AS157" i="1"/>
  <c r="W157" i="1"/>
  <c r="AS145" i="1"/>
  <c r="W145" i="1"/>
  <c r="AS137" i="1"/>
  <c r="W137" i="1"/>
  <c r="AS129" i="1"/>
  <c r="W129" i="1"/>
  <c r="AS121" i="1"/>
  <c r="W121" i="1"/>
  <c r="AS113" i="1"/>
  <c r="W113" i="1"/>
  <c r="AS109" i="1"/>
  <c r="W109" i="1"/>
  <c r="AS101" i="1"/>
  <c r="W101" i="1"/>
  <c r="AS93" i="1"/>
  <c r="W93" i="1"/>
  <c r="AS85" i="1"/>
  <c r="W85" i="1"/>
  <c r="AS77" i="1"/>
  <c r="W77" i="1"/>
  <c r="AS69" i="1"/>
  <c r="W69" i="1"/>
  <c r="AS61" i="1"/>
  <c r="W61" i="1"/>
  <c r="AS53" i="1"/>
  <c r="W53" i="1"/>
  <c r="AS45" i="1"/>
  <c r="W45" i="1"/>
  <c r="AS37" i="1"/>
  <c r="W37" i="1"/>
  <c r="AS29" i="1"/>
  <c r="W29" i="1"/>
  <c r="AS21" i="1"/>
  <c r="W21" i="1"/>
  <c r="AS13" i="1"/>
  <c r="W13" i="1"/>
  <c r="V204" i="1"/>
  <c r="V196" i="1"/>
  <c r="V188" i="1"/>
  <c r="V180" i="1"/>
  <c r="V172" i="1"/>
  <c r="V160" i="1"/>
  <c r="V108" i="1"/>
  <c r="AS7" i="1"/>
  <c r="AS203" i="1"/>
  <c r="W203" i="1"/>
  <c r="AS199" i="1"/>
  <c r="W199" i="1"/>
  <c r="AS195" i="1"/>
  <c r="W195" i="1"/>
  <c r="AS191" i="1"/>
  <c r="W191" i="1"/>
  <c r="AS187" i="1"/>
  <c r="W187" i="1"/>
  <c r="AS183" i="1"/>
  <c r="W183" i="1"/>
  <c r="AS179" i="1"/>
  <c r="W179" i="1"/>
  <c r="AS175" i="1"/>
  <c r="W175" i="1"/>
  <c r="AS171" i="1"/>
  <c r="W171" i="1"/>
  <c r="AS167" i="1"/>
  <c r="W167" i="1"/>
  <c r="AS163" i="1"/>
  <c r="W163" i="1"/>
  <c r="AS159" i="1"/>
  <c r="W159" i="1"/>
  <c r="AS155" i="1"/>
  <c r="W155" i="1"/>
  <c r="AS151" i="1"/>
  <c r="W151" i="1"/>
  <c r="AS147" i="1"/>
  <c r="W147" i="1"/>
  <c r="AS143" i="1"/>
  <c r="W143" i="1"/>
  <c r="AS139" i="1"/>
  <c r="W139" i="1"/>
  <c r="AS135" i="1"/>
  <c r="W135" i="1"/>
  <c r="AS131" i="1"/>
  <c r="W131" i="1"/>
  <c r="AS127" i="1"/>
  <c r="W127" i="1"/>
  <c r="AS123" i="1"/>
  <c r="W123" i="1"/>
  <c r="AS119" i="1"/>
  <c r="W119" i="1"/>
  <c r="AS115" i="1"/>
  <c r="W115" i="1"/>
  <c r="AS111" i="1"/>
  <c r="W111" i="1"/>
  <c r="AS107" i="1"/>
  <c r="W107" i="1"/>
  <c r="AS103" i="1"/>
  <c r="W103" i="1"/>
  <c r="AS99" i="1"/>
  <c r="W99" i="1"/>
  <c r="AS95" i="1"/>
  <c r="W95" i="1"/>
  <c r="AS91" i="1"/>
  <c r="W91" i="1"/>
  <c r="AS87" i="1"/>
  <c r="W87" i="1"/>
  <c r="AS83" i="1"/>
  <c r="W83" i="1"/>
  <c r="AS79" i="1"/>
  <c r="W79" i="1"/>
  <c r="AS75" i="1"/>
  <c r="W75" i="1"/>
  <c r="AS71" i="1"/>
  <c r="W71" i="1"/>
  <c r="AS67" i="1"/>
  <c r="W67" i="1"/>
  <c r="AS63" i="1"/>
  <c r="W63" i="1"/>
  <c r="AS59" i="1"/>
  <c r="W59" i="1"/>
  <c r="AS55" i="1"/>
  <c r="W55" i="1"/>
  <c r="AS47" i="1"/>
  <c r="W47" i="1"/>
  <c r="AS43" i="1"/>
  <c r="W43" i="1"/>
  <c r="AS39" i="1"/>
  <c r="W39" i="1"/>
  <c r="AS35" i="1"/>
  <c r="W35" i="1"/>
  <c r="AS31" i="1"/>
  <c r="W31" i="1"/>
  <c r="AS27" i="1"/>
  <c r="W27" i="1"/>
  <c r="AS23" i="1"/>
  <c r="W23" i="1"/>
  <c r="AS19" i="1"/>
  <c r="W19" i="1"/>
  <c r="AS15" i="1"/>
  <c r="W15" i="1"/>
  <c r="AS11" i="1"/>
  <c r="W11" i="1"/>
  <c r="V206" i="1"/>
  <c r="V202" i="1"/>
  <c r="V198" i="1"/>
  <c r="V194" i="1"/>
  <c r="V190" i="1"/>
  <c r="V186" i="1"/>
  <c r="V182" i="1"/>
  <c r="V178" i="1"/>
  <c r="V174" i="1"/>
  <c r="V170" i="1"/>
  <c r="V166" i="1"/>
  <c r="V162" i="1"/>
  <c r="V158" i="1"/>
  <c r="V154" i="1"/>
  <c r="V150" i="1"/>
  <c r="V146" i="1"/>
  <c r="V142" i="1"/>
  <c r="V138" i="1"/>
  <c r="V134" i="1"/>
  <c r="V130" i="1"/>
  <c r="V126" i="1"/>
  <c r="V122" i="1"/>
  <c r="V118" i="1"/>
  <c r="V114" i="1"/>
  <c r="V110" i="1"/>
  <c r="V106" i="1"/>
  <c r="V102" i="1"/>
  <c r="V98" i="1"/>
  <c r="V94" i="1"/>
  <c r="V90" i="1"/>
  <c r="V86" i="1"/>
  <c r="V82" i="1"/>
  <c r="V78" i="1"/>
  <c r="V74" i="1"/>
  <c r="V70" i="1"/>
  <c r="V66" i="1"/>
  <c r="V62" i="1"/>
  <c r="V58" i="1"/>
  <c r="V54" i="1"/>
  <c r="V50" i="1"/>
  <c r="V46" i="1"/>
  <c r="V42" i="1"/>
  <c r="V38" i="1"/>
  <c r="V34" i="1"/>
  <c r="V30" i="1"/>
  <c r="V26" i="1"/>
  <c r="V22" i="1"/>
  <c r="V18" i="1"/>
  <c r="V14" i="1"/>
  <c r="V10" i="1"/>
  <c r="AD9" i="1"/>
  <c r="AM9" i="1"/>
  <c r="AI13" i="1"/>
  <c r="AJ13" i="1"/>
  <c r="AO13" i="1"/>
  <c r="AD25" i="1"/>
  <c r="AM25" i="1"/>
  <c r="AI29" i="1"/>
  <c r="AO29" i="1"/>
  <c r="AD41" i="1"/>
  <c r="AM41" i="1"/>
  <c r="AI45" i="1"/>
  <c r="AJ45" i="1"/>
  <c r="AO45" i="1"/>
  <c r="AI57" i="1"/>
  <c r="AO57" i="1"/>
  <c r="AD61" i="1"/>
  <c r="AM61" i="1"/>
  <c r="AD73" i="1"/>
  <c r="AM73" i="1"/>
  <c r="AI77" i="1"/>
  <c r="AO77" i="1"/>
  <c r="AD89" i="1"/>
  <c r="AM89" i="1"/>
  <c r="AI93" i="1"/>
  <c r="AO93" i="1"/>
  <c r="AD105" i="1"/>
  <c r="AM105" i="1"/>
  <c r="AI109" i="1"/>
  <c r="AJ109" i="1"/>
  <c r="AO109" i="1"/>
  <c r="AD121" i="1"/>
  <c r="AM121" i="1"/>
  <c r="AI125" i="1"/>
  <c r="AJ125" i="1"/>
  <c r="AO125" i="1"/>
  <c r="AD137" i="1"/>
  <c r="AM137" i="1"/>
  <c r="AI141" i="1"/>
  <c r="AO141" i="1"/>
  <c r="AD153" i="1"/>
  <c r="AM153" i="1"/>
  <c r="AI157" i="1"/>
  <c r="AO157" i="1"/>
  <c r="AD169" i="1"/>
  <c r="AM169" i="1"/>
  <c r="AI173" i="1"/>
  <c r="AO173" i="1"/>
  <c r="AD185" i="1"/>
  <c r="AM185" i="1"/>
  <c r="AI189" i="1"/>
  <c r="AJ189" i="1"/>
  <c r="AO189" i="1"/>
  <c r="AD201" i="1"/>
  <c r="AM201" i="1"/>
  <c r="AI205" i="1"/>
  <c r="AJ205" i="1"/>
  <c r="AO205" i="1"/>
  <c r="AI23" i="1"/>
  <c r="AO23" i="1"/>
  <c r="AI27" i="1"/>
  <c r="AJ27" i="1"/>
  <c r="AO27" i="1"/>
  <c r="AI63" i="1"/>
  <c r="AO63" i="1"/>
  <c r="AI75" i="1"/>
  <c r="AJ75" i="1"/>
  <c r="AO75" i="1"/>
  <c r="AD99" i="1"/>
  <c r="AM99" i="1"/>
  <c r="AI107" i="1"/>
  <c r="AO107" i="1"/>
  <c r="AI131" i="1"/>
  <c r="AO131" i="1"/>
  <c r="AI143" i="1"/>
  <c r="AO143" i="1"/>
  <c r="AI163" i="1"/>
  <c r="AO163" i="1"/>
  <c r="AD171" i="1"/>
  <c r="AM171" i="1"/>
  <c r="AI195" i="1"/>
  <c r="AO195" i="1"/>
  <c r="AD203" i="1"/>
  <c r="AM203" i="1"/>
  <c r="AI24" i="1"/>
  <c r="AO24" i="1"/>
  <c r="AD32" i="1"/>
  <c r="AM32" i="1"/>
  <c r="AI56" i="1"/>
  <c r="AO56" i="1"/>
  <c r="AD64" i="1"/>
  <c r="AM64" i="1"/>
  <c r="AD88" i="1"/>
  <c r="AM88" i="1"/>
  <c r="AD100" i="1"/>
  <c r="AM100" i="1"/>
  <c r="AI124" i="1"/>
  <c r="AO124" i="1"/>
  <c r="AD132" i="1"/>
  <c r="AM132" i="1"/>
  <c r="AI156" i="1"/>
  <c r="AO156" i="1"/>
  <c r="AD164" i="1"/>
  <c r="AM164" i="1"/>
  <c r="AI188" i="1"/>
  <c r="AO188" i="1"/>
  <c r="AD196" i="1"/>
  <c r="AM196" i="1"/>
  <c r="AD14" i="1"/>
  <c r="AM14" i="1"/>
  <c r="AI18" i="1"/>
  <c r="AO18" i="1"/>
  <c r="AI34" i="1"/>
  <c r="AO34" i="1"/>
  <c r="AD46" i="1"/>
  <c r="AM46" i="1"/>
  <c r="AI50" i="1"/>
  <c r="AO50" i="1"/>
  <c r="AD62" i="1"/>
  <c r="AM62" i="1"/>
  <c r="AI66" i="1"/>
  <c r="AO66" i="1"/>
  <c r="AD78" i="1"/>
  <c r="AM78" i="1"/>
  <c r="AI82" i="1"/>
  <c r="AO82" i="1"/>
  <c r="AD94" i="1"/>
  <c r="AM94" i="1"/>
  <c r="AI98" i="1"/>
  <c r="AO98" i="1"/>
  <c r="AD110" i="1"/>
  <c r="AM110" i="1"/>
  <c r="AI114" i="1"/>
  <c r="AO114" i="1"/>
  <c r="AD126" i="1"/>
  <c r="AM126" i="1"/>
  <c r="AI130" i="1"/>
  <c r="AO130" i="1"/>
  <c r="AD142" i="1"/>
  <c r="AM142" i="1"/>
  <c r="AI146" i="1"/>
  <c r="AO146" i="1"/>
  <c r="AD158" i="1"/>
  <c r="AM158" i="1"/>
  <c r="AI162" i="1"/>
  <c r="AO162" i="1"/>
  <c r="AD174" i="1"/>
  <c r="AM174" i="1"/>
  <c r="AI178" i="1"/>
  <c r="AO178" i="1"/>
  <c r="AD190" i="1"/>
  <c r="AM190" i="1"/>
  <c r="AI194" i="1"/>
  <c r="AO194" i="1"/>
  <c r="AD206" i="1"/>
  <c r="AM206" i="1"/>
  <c r="AI19" i="1"/>
  <c r="AO19" i="1"/>
  <c r="AD47" i="1"/>
  <c r="AM47" i="1"/>
  <c r="AD55" i="1"/>
  <c r="AM55" i="1"/>
  <c r="AD71" i="1"/>
  <c r="AM71" i="1"/>
  <c r="AD79" i="1"/>
  <c r="AM79" i="1"/>
  <c r="AD103" i="1"/>
  <c r="AM103" i="1"/>
  <c r="AI111" i="1"/>
  <c r="AO111" i="1"/>
  <c r="AD135" i="1"/>
  <c r="AM135" i="1"/>
  <c r="AD139" i="1"/>
  <c r="AM139" i="1"/>
  <c r="AD167" i="1"/>
  <c r="AM167" i="1"/>
  <c r="AI175" i="1"/>
  <c r="AO175" i="1"/>
  <c r="AD199" i="1"/>
  <c r="AM199" i="1"/>
  <c r="AD7" i="1"/>
  <c r="AM7" i="1"/>
  <c r="AI28" i="1"/>
  <c r="AJ28" i="1"/>
  <c r="AO28" i="1"/>
  <c r="AD36" i="1"/>
  <c r="AM36" i="1"/>
  <c r="AI60" i="1"/>
  <c r="AJ60" i="1"/>
  <c r="AO60" i="1"/>
  <c r="AD68" i="1"/>
  <c r="AM68" i="1"/>
  <c r="AD92" i="1"/>
  <c r="AM92" i="1"/>
  <c r="AD96" i="1"/>
  <c r="AM96" i="1"/>
  <c r="AD120" i="1"/>
  <c r="AM120" i="1"/>
  <c r="AI128" i="1"/>
  <c r="AO128" i="1"/>
  <c r="AD152" i="1"/>
  <c r="AM152" i="1"/>
  <c r="AI160" i="1"/>
  <c r="AO160" i="1"/>
  <c r="AD184" i="1"/>
  <c r="AM184" i="1"/>
  <c r="AI192" i="1"/>
  <c r="AO192" i="1"/>
  <c r="AI9" i="1"/>
  <c r="AO9" i="1"/>
  <c r="AD21" i="1"/>
  <c r="AM21" i="1"/>
  <c r="AI25" i="1"/>
  <c r="AJ25" i="1"/>
  <c r="AO25" i="1"/>
  <c r="AD37" i="1"/>
  <c r="AM37" i="1"/>
  <c r="AI41" i="1"/>
  <c r="AJ41" i="1"/>
  <c r="AO41" i="1"/>
  <c r="AI53" i="1"/>
  <c r="AO53" i="1"/>
  <c r="AD57" i="1"/>
  <c r="AJ57" i="1"/>
  <c r="AM57" i="1"/>
  <c r="AD69" i="1"/>
  <c r="AM69" i="1"/>
  <c r="AI73" i="1"/>
  <c r="AO73" i="1"/>
  <c r="AD85" i="1"/>
  <c r="AM85" i="1"/>
  <c r="AI89" i="1"/>
  <c r="AO89" i="1"/>
  <c r="AD101" i="1"/>
  <c r="AM101" i="1"/>
  <c r="AI105" i="1"/>
  <c r="AJ105" i="1"/>
  <c r="AO105" i="1"/>
  <c r="AD117" i="1"/>
  <c r="AM117" i="1"/>
  <c r="AI121" i="1"/>
  <c r="AJ121" i="1"/>
  <c r="AO121" i="1"/>
  <c r="AD133" i="1"/>
  <c r="AM133" i="1"/>
  <c r="AI137" i="1"/>
  <c r="AO137" i="1"/>
  <c r="AD149" i="1"/>
  <c r="AM149" i="1"/>
  <c r="AI153" i="1"/>
  <c r="AO153" i="1"/>
  <c r="AD165" i="1"/>
  <c r="AM165" i="1"/>
  <c r="AI169" i="1"/>
  <c r="AJ169" i="1"/>
  <c r="AO169" i="1"/>
  <c r="AD181" i="1"/>
  <c r="AM181" i="1"/>
  <c r="AI185" i="1"/>
  <c r="AJ185" i="1"/>
  <c r="AO185" i="1"/>
  <c r="AD197" i="1"/>
  <c r="AM197" i="1"/>
  <c r="AI201" i="1"/>
  <c r="AO201" i="1"/>
  <c r="AI15" i="1"/>
  <c r="AO15" i="1"/>
  <c r="AD23" i="1"/>
  <c r="AJ23" i="1"/>
  <c r="AM23" i="1"/>
  <c r="AD43" i="1"/>
  <c r="AM43" i="1"/>
  <c r="AD63" i="1"/>
  <c r="AM63" i="1"/>
  <c r="AI91" i="1"/>
  <c r="AO91" i="1"/>
  <c r="AI99" i="1"/>
  <c r="AO99" i="1"/>
  <c r="AI123" i="1"/>
  <c r="AO123" i="1"/>
  <c r="AD131" i="1"/>
  <c r="AM131" i="1"/>
  <c r="AI155" i="1"/>
  <c r="AO155" i="1"/>
  <c r="AD163" i="1"/>
  <c r="AJ163" i="1"/>
  <c r="AM163" i="1"/>
  <c r="AI187" i="1"/>
  <c r="AJ187" i="1"/>
  <c r="AO187" i="1"/>
  <c r="AD195" i="1"/>
  <c r="AJ195" i="1"/>
  <c r="AM195" i="1"/>
  <c r="AI16" i="1"/>
  <c r="AO16" i="1"/>
  <c r="AD24" i="1"/>
  <c r="AM24" i="1"/>
  <c r="AI48" i="1"/>
  <c r="AO48" i="1"/>
  <c r="AD56" i="1"/>
  <c r="AM56" i="1"/>
  <c r="AI80" i="1"/>
  <c r="AO80" i="1"/>
  <c r="AI88" i="1"/>
  <c r="AJ88" i="1"/>
  <c r="AO88" i="1"/>
  <c r="AI116" i="1"/>
  <c r="AO116" i="1"/>
  <c r="AD124" i="1"/>
  <c r="AJ124" i="1"/>
  <c r="AM124" i="1"/>
  <c r="AI148" i="1"/>
  <c r="AO148" i="1"/>
  <c r="AD156" i="1"/>
  <c r="AJ156" i="1"/>
  <c r="AM156" i="1"/>
  <c r="AI180" i="1"/>
  <c r="AO180" i="1"/>
  <c r="AD188" i="1"/>
  <c r="AM188" i="1"/>
  <c r="AD10" i="1"/>
  <c r="AM10" i="1"/>
  <c r="AI14" i="1"/>
  <c r="AJ14" i="1"/>
  <c r="AO14" i="1"/>
  <c r="AD26" i="1"/>
  <c r="AM26" i="1"/>
  <c r="AI30" i="1"/>
  <c r="AJ30" i="1"/>
  <c r="AO30" i="1"/>
  <c r="AD42" i="1"/>
  <c r="AM42" i="1"/>
  <c r="AI46" i="1"/>
  <c r="AO46" i="1"/>
  <c r="AD58" i="1"/>
  <c r="AM58" i="1"/>
  <c r="AI62" i="1"/>
  <c r="AO62" i="1"/>
  <c r="AD74" i="1"/>
  <c r="AM74" i="1"/>
  <c r="AI78" i="1"/>
  <c r="AJ78" i="1"/>
  <c r="AO78" i="1"/>
  <c r="AD90" i="1"/>
  <c r="AM90" i="1"/>
  <c r="AI94" i="1"/>
  <c r="AJ94" i="1"/>
  <c r="AO94" i="1"/>
  <c r="AD106" i="1"/>
  <c r="AM106" i="1"/>
  <c r="AI110" i="1"/>
  <c r="AO110" i="1"/>
  <c r="AD122" i="1"/>
  <c r="AM122" i="1"/>
  <c r="AI126" i="1"/>
  <c r="AO126" i="1"/>
  <c r="AD138" i="1"/>
  <c r="AM138" i="1"/>
  <c r="AI142" i="1"/>
  <c r="AJ142" i="1"/>
  <c r="AO142" i="1"/>
  <c r="AD154" i="1"/>
  <c r="AM154" i="1"/>
  <c r="AI158" i="1"/>
  <c r="AJ158" i="1"/>
  <c r="AO158" i="1"/>
  <c r="AD170" i="1"/>
  <c r="AM170" i="1"/>
  <c r="AI174" i="1"/>
  <c r="AO174" i="1"/>
  <c r="AD186" i="1"/>
  <c r="AM186" i="1"/>
  <c r="AI190" i="1"/>
  <c r="AO190" i="1"/>
  <c r="AD202" i="1"/>
  <c r="AM202" i="1"/>
  <c r="AI206" i="1"/>
  <c r="AJ206" i="1"/>
  <c r="AO206" i="1"/>
  <c r="AI39" i="1"/>
  <c r="AO39" i="1"/>
  <c r="AI47" i="1"/>
  <c r="AJ47" i="1"/>
  <c r="AO47" i="1"/>
  <c r="AD67" i="1"/>
  <c r="AM67" i="1"/>
  <c r="AI71" i="1"/>
  <c r="AO71" i="1"/>
  <c r="AD95" i="1"/>
  <c r="AM95" i="1"/>
  <c r="AI103" i="1"/>
  <c r="AO103" i="1"/>
  <c r="AD127" i="1"/>
  <c r="AM127" i="1"/>
  <c r="AI135" i="1"/>
  <c r="AJ135" i="1"/>
  <c r="AO135" i="1"/>
  <c r="AD159" i="1"/>
  <c r="AM159" i="1"/>
  <c r="AI167" i="1"/>
  <c r="AJ167" i="1"/>
  <c r="AO167" i="1"/>
  <c r="AD191" i="1"/>
  <c r="AM191" i="1"/>
  <c r="AI199" i="1"/>
  <c r="AO199" i="1"/>
  <c r="AI20" i="1"/>
  <c r="AO20" i="1"/>
  <c r="AD28" i="1"/>
  <c r="AM28" i="1"/>
  <c r="AI52" i="1"/>
  <c r="AO52" i="1"/>
  <c r="AD60" i="1"/>
  <c r="AM60" i="1"/>
  <c r="AI84" i="1"/>
  <c r="AO84" i="1"/>
  <c r="AI92" i="1"/>
  <c r="AO92" i="1"/>
  <c r="AI112" i="1"/>
  <c r="AO112" i="1"/>
  <c r="AI120" i="1"/>
  <c r="AJ120" i="1"/>
  <c r="AO120" i="1"/>
  <c r="AD144" i="1"/>
  <c r="AM144" i="1"/>
  <c r="AI152" i="1"/>
  <c r="AJ152" i="1"/>
  <c r="AO152" i="1"/>
  <c r="AD176" i="1"/>
  <c r="AM176" i="1"/>
  <c r="AI184" i="1"/>
  <c r="AO184" i="1"/>
  <c r="AK51" i="1"/>
  <c r="AP51" i="1"/>
  <c r="AQ51" i="1"/>
  <c r="AR51" i="1"/>
  <c r="AD17" i="1"/>
  <c r="AM17" i="1"/>
  <c r="AI21" i="1"/>
  <c r="AO21" i="1"/>
  <c r="AD33" i="1"/>
  <c r="AJ33" i="1"/>
  <c r="AM33" i="1"/>
  <c r="AI37" i="1"/>
  <c r="AO37" i="1"/>
  <c r="AI49" i="1"/>
  <c r="AJ49" i="1"/>
  <c r="AO49" i="1"/>
  <c r="AD53" i="1"/>
  <c r="AM53" i="1"/>
  <c r="AD65" i="1"/>
  <c r="AM65" i="1"/>
  <c r="AI69" i="1"/>
  <c r="AO69" i="1"/>
  <c r="AD81" i="1"/>
  <c r="AM81" i="1"/>
  <c r="AI85" i="1"/>
  <c r="AO85" i="1"/>
  <c r="AD97" i="1"/>
  <c r="AJ97" i="1"/>
  <c r="AM97" i="1"/>
  <c r="AI101" i="1"/>
  <c r="AO101" i="1"/>
  <c r="AD113" i="1"/>
  <c r="AJ113" i="1"/>
  <c r="AM113" i="1"/>
  <c r="AI117" i="1"/>
  <c r="AO117" i="1"/>
  <c r="AD129" i="1"/>
  <c r="AM129" i="1"/>
  <c r="AI133" i="1"/>
  <c r="AO133" i="1"/>
  <c r="AD145" i="1"/>
  <c r="AM145" i="1"/>
  <c r="AI149" i="1"/>
  <c r="AO149" i="1"/>
  <c r="AD161" i="1"/>
  <c r="AJ161" i="1"/>
  <c r="AM161" i="1"/>
  <c r="AI165" i="1"/>
  <c r="AO165" i="1"/>
  <c r="AD177" i="1"/>
  <c r="AJ177" i="1"/>
  <c r="AM177" i="1"/>
  <c r="AI181" i="1"/>
  <c r="AO181" i="1"/>
  <c r="AD193" i="1"/>
  <c r="AM193" i="1"/>
  <c r="AI197" i="1"/>
  <c r="AO197" i="1"/>
  <c r="AD11" i="1"/>
  <c r="AM11" i="1"/>
  <c r="AD15" i="1"/>
  <c r="AM15" i="1"/>
  <c r="AD35" i="1"/>
  <c r="AJ35" i="1"/>
  <c r="AM35" i="1"/>
  <c r="AI43" i="1"/>
  <c r="AO43" i="1"/>
  <c r="AD83" i="1"/>
  <c r="AJ83" i="1"/>
  <c r="AM83" i="1"/>
  <c r="AD91" i="1"/>
  <c r="AM91" i="1"/>
  <c r="AD115" i="1"/>
  <c r="AM115" i="1"/>
  <c r="AD123" i="1"/>
  <c r="AM123" i="1"/>
  <c r="AI147" i="1"/>
  <c r="AO147" i="1"/>
  <c r="AD155" i="1"/>
  <c r="AM155" i="1"/>
  <c r="AI179" i="1"/>
  <c r="AO179" i="1"/>
  <c r="AI8" i="1"/>
  <c r="AO8" i="1"/>
  <c r="AD16" i="1"/>
  <c r="AJ16" i="1"/>
  <c r="AM16" i="1"/>
  <c r="AI40" i="1"/>
  <c r="AO40" i="1"/>
  <c r="AD48" i="1"/>
  <c r="AM48" i="1"/>
  <c r="AD80" i="1"/>
  <c r="AM80" i="1"/>
  <c r="AD108" i="1"/>
  <c r="AJ108" i="1"/>
  <c r="AM108" i="1"/>
  <c r="AD116" i="1"/>
  <c r="AM116" i="1"/>
  <c r="AI140" i="1"/>
  <c r="AO140" i="1"/>
  <c r="AD148" i="1"/>
  <c r="AM148" i="1"/>
  <c r="AI172" i="1"/>
  <c r="AO172" i="1"/>
  <c r="AD180" i="1"/>
  <c r="AM180" i="1"/>
  <c r="AI204" i="1"/>
  <c r="AJ204" i="1"/>
  <c r="AO204" i="1"/>
  <c r="AI10" i="1"/>
  <c r="AO10" i="1"/>
  <c r="AD22" i="1"/>
  <c r="AJ22" i="1"/>
  <c r="AM22" i="1"/>
  <c r="AI26" i="1"/>
  <c r="AO26" i="1"/>
  <c r="AD38" i="1"/>
  <c r="AJ38" i="1"/>
  <c r="AM38" i="1"/>
  <c r="AI42" i="1"/>
  <c r="AO42" i="1"/>
  <c r="AD54" i="1"/>
  <c r="AM54" i="1"/>
  <c r="AI58" i="1"/>
  <c r="AO58" i="1"/>
  <c r="AI70" i="1"/>
  <c r="AJ70" i="1"/>
  <c r="AO70" i="1"/>
  <c r="AI74" i="1"/>
  <c r="AO74" i="1"/>
  <c r="AD86" i="1"/>
  <c r="AM86" i="1"/>
  <c r="AI90" i="1"/>
  <c r="AO90" i="1"/>
  <c r="AI102" i="1"/>
  <c r="AO102" i="1"/>
  <c r="AI106" i="1"/>
  <c r="AO106" i="1"/>
  <c r="AI122" i="1"/>
  <c r="AJ122" i="1"/>
  <c r="AO122" i="1"/>
  <c r="AD134" i="1"/>
  <c r="AM134" i="1"/>
  <c r="AI138" i="1"/>
  <c r="AJ138" i="1"/>
  <c r="AO138" i="1"/>
  <c r="AD150" i="1"/>
  <c r="AM150" i="1"/>
  <c r="AI154" i="1"/>
  <c r="AO154" i="1"/>
  <c r="AD166" i="1"/>
  <c r="AM166" i="1"/>
  <c r="AI170" i="1"/>
  <c r="AO170" i="1"/>
  <c r="AD182" i="1"/>
  <c r="AM182" i="1"/>
  <c r="AI186" i="1"/>
  <c r="AO186" i="1"/>
  <c r="AD198" i="1"/>
  <c r="AM198" i="1"/>
  <c r="AI202" i="1"/>
  <c r="AO202" i="1"/>
  <c r="AD31" i="1"/>
  <c r="AM31" i="1"/>
  <c r="AD39" i="1"/>
  <c r="AM39" i="1"/>
  <c r="AI59" i="1"/>
  <c r="AO59" i="1"/>
  <c r="AI67" i="1"/>
  <c r="AJ67" i="1"/>
  <c r="AO67" i="1"/>
  <c r="AD87" i="1"/>
  <c r="AM87" i="1"/>
  <c r="AI95" i="1"/>
  <c r="AJ95" i="1"/>
  <c r="AO95" i="1"/>
  <c r="AD119" i="1"/>
  <c r="AM119" i="1"/>
  <c r="AI127" i="1"/>
  <c r="AO127" i="1"/>
  <c r="AD151" i="1"/>
  <c r="AM151" i="1"/>
  <c r="AI159" i="1"/>
  <c r="AO159" i="1"/>
  <c r="AD183" i="1"/>
  <c r="AM183" i="1"/>
  <c r="AI191" i="1"/>
  <c r="AJ191" i="1"/>
  <c r="AO191" i="1"/>
  <c r="AI12" i="1"/>
  <c r="AO12" i="1"/>
  <c r="AD20" i="1"/>
  <c r="AJ20" i="1"/>
  <c r="AM20" i="1"/>
  <c r="AI44" i="1"/>
  <c r="AO44" i="1"/>
  <c r="AD52" i="1"/>
  <c r="AJ52" i="1"/>
  <c r="AM52" i="1"/>
  <c r="AD76" i="1"/>
  <c r="AM76" i="1"/>
  <c r="AD84" i="1"/>
  <c r="AM84" i="1"/>
  <c r="AD104" i="1"/>
  <c r="AM104" i="1"/>
  <c r="AD112" i="1"/>
  <c r="AM112" i="1"/>
  <c r="AD136" i="1"/>
  <c r="AM136" i="1"/>
  <c r="AI144" i="1"/>
  <c r="AJ144" i="1"/>
  <c r="AO144" i="1"/>
  <c r="AD168" i="1"/>
  <c r="AM168" i="1"/>
  <c r="AI176" i="1"/>
  <c r="AO176" i="1"/>
  <c r="AD200" i="1"/>
  <c r="AM200" i="1"/>
  <c r="AD13" i="1"/>
  <c r="AM13" i="1"/>
  <c r="AI17" i="1"/>
  <c r="AO17" i="1"/>
  <c r="AD29" i="1"/>
  <c r="AM29" i="1"/>
  <c r="AI33" i="1"/>
  <c r="AO33" i="1"/>
  <c r="AD45" i="1"/>
  <c r="AM45" i="1"/>
  <c r="AD49" i="1"/>
  <c r="AM49" i="1"/>
  <c r="AI61" i="1"/>
  <c r="AJ61" i="1"/>
  <c r="AO61" i="1"/>
  <c r="AI65" i="1"/>
  <c r="AO65" i="1"/>
  <c r="AD77" i="1"/>
  <c r="AM77" i="1"/>
  <c r="AI81" i="1"/>
  <c r="AO81" i="1"/>
  <c r="AD93" i="1"/>
  <c r="AM93" i="1"/>
  <c r="AI97" i="1"/>
  <c r="AO97" i="1"/>
  <c r="AD109" i="1"/>
  <c r="AM109" i="1"/>
  <c r="AI113" i="1"/>
  <c r="AO113" i="1"/>
  <c r="AD125" i="1"/>
  <c r="AM125" i="1"/>
  <c r="AI129" i="1"/>
  <c r="AO129" i="1"/>
  <c r="AD141" i="1"/>
  <c r="AM141" i="1"/>
  <c r="AI145" i="1"/>
  <c r="AO145" i="1"/>
  <c r="AD157" i="1"/>
  <c r="AM157" i="1"/>
  <c r="AI161" i="1"/>
  <c r="AO161" i="1"/>
  <c r="AD173" i="1"/>
  <c r="AM173" i="1"/>
  <c r="AI177" i="1"/>
  <c r="AO177" i="1"/>
  <c r="AD189" i="1"/>
  <c r="AM189" i="1"/>
  <c r="AI193" i="1"/>
  <c r="AO193" i="1"/>
  <c r="AD205" i="1"/>
  <c r="AM205" i="1"/>
  <c r="AI11" i="1"/>
  <c r="AO11" i="1"/>
  <c r="AD27" i="1"/>
  <c r="AM27" i="1"/>
  <c r="AI35" i="1"/>
  <c r="AO35" i="1"/>
  <c r="AD75" i="1"/>
  <c r="AM75" i="1"/>
  <c r="AI83" i="1"/>
  <c r="AO83" i="1"/>
  <c r="AD107" i="1"/>
  <c r="AM107" i="1"/>
  <c r="AI115" i="1"/>
  <c r="AO115" i="1"/>
  <c r="AD143" i="1"/>
  <c r="AM143" i="1"/>
  <c r="AD147" i="1"/>
  <c r="AM147" i="1"/>
  <c r="AI171" i="1"/>
  <c r="AO171" i="1"/>
  <c r="AD179" i="1"/>
  <c r="AM179" i="1"/>
  <c r="AI203" i="1"/>
  <c r="AJ203" i="1"/>
  <c r="AO203" i="1"/>
  <c r="AD8" i="1"/>
  <c r="AM8" i="1"/>
  <c r="AI32" i="1"/>
  <c r="AJ32" i="1"/>
  <c r="AO32" i="1"/>
  <c r="AD40" i="1"/>
  <c r="AM40" i="1"/>
  <c r="AI64" i="1"/>
  <c r="AO64" i="1"/>
  <c r="AI72" i="1"/>
  <c r="AJ72" i="1"/>
  <c r="AO72" i="1"/>
  <c r="AI100" i="1"/>
  <c r="AO100" i="1"/>
  <c r="AI108" i="1"/>
  <c r="AO108" i="1"/>
  <c r="AI132" i="1"/>
  <c r="AJ132" i="1"/>
  <c r="AO132" i="1"/>
  <c r="AD140" i="1"/>
  <c r="AM140" i="1"/>
  <c r="AI164" i="1"/>
  <c r="AO164" i="1"/>
  <c r="AD172" i="1"/>
  <c r="AM172" i="1"/>
  <c r="AI196" i="1"/>
  <c r="AO196" i="1"/>
  <c r="AD204" i="1"/>
  <c r="AM204" i="1"/>
  <c r="AD18" i="1"/>
  <c r="AM18" i="1"/>
  <c r="AI22" i="1"/>
  <c r="AO22" i="1"/>
  <c r="AD34" i="1"/>
  <c r="AJ34" i="1"/>
  <c r="AM34" i="1"/>
  <c r="AI38" i="1"/>
  <c r="AO38" i="1"/>
  <c r="AD50" i="1"/>
  <c r="AM50" i="1"/>
  <c r="AI54" i="1"/>
  <c r="AO54" i="1"/>
  <c r="AD66" i="1"/>
  <c r="AJ66" i="1"/>
  <c r="AM66" i="1"/>
  <c r="AD70" i="1"/>
  <c r="AM70" i="1"/>
  <c r="AD82" i="1"/>
  <c r="AJ82" i="1"/>
  <c r="AM82" i="1"/>
  <c r="AI86" i="1"/>
  <c r="AO86" i="1"/>
  <c r="AD98" i="1"/>
  <c r="AJ98" i="1"/>
  <c r="AM98" i="1"/>
  <c r="AD102" i="1"/>
  <c r="AM102" i="1"/>
  <c r="AD114" i="1"/>
  <c r="AM114" i="1"/>
  <c r="AI118" i="1"/>
  <c r="AJ118" i="1"/>
  <c r="AO118" i="1"/>
  <c r="AD130" i="1"/>
  <c r="AM130" i="1"/>
  <c r="AI134" i="1"/>
  <c r="AO134" i="1"/>
  <c r="AD146" i="1"/>
  <c r="AM146" i="1"/>
  <c r="AI150" i="1"/>
  <c r="AO150" i="1"/>
  <c r="AD162" i="1"/>
  <c r="AJ162" i="1"/>
  <c r="AM162" i="1"/>
  <c r="AI166" i="1"/>
  <c r="AO166" i="1"/>
  <c r="AD178" i="1"/>
  <c r="AM178" i="1"/>
  <c r="AI182" i="1"/>
  <c r="AO182" i="1"/>
  <c r="AD194" i="1"/>
  <c r="AJ194" i="1"/>
  <c r="AM194" i="1"/>
  <c r="AI198" i="1"/>
  <c r="AO198" i="1"/>
  <c r="AD19" i="1"/>
  <c r="AJ19" i="1"/>
  <c r="AM19" i="1"/>
  <c r="AI31" i="1"/>
  <c r="AO31" i="1"/>
  <c r="AI55" i="1"/>
  <c r="AO55" i="1"/>
  <c r="AD59" i="1"/>
  <c r="AM59" i="1"/>
  <c r="AI79" i="1"/>
  <c r="AO79" i="1"/>
  <c r="AI87" i="1"/>
  <c r="AO87" i="1"/>
  <c r="AD111" i="1"/>
  <c r="AM111" i="1"/>
  <c r="AI119" i="1"/>
  <c r="AO119" i="1"/>
  <c r="AI139" i="1"/>
  <c r="AO139" i="1"/>
  <c r="AI151" i="1"/>
  <c r="AO151" i="1"/>
  <c r="AD175" i="1"/>
  <c r="AM175" i="1"/>
  <c r="AI183" i="1"/>
  <c r="AO183" i="1"/>
  <c r="AI7" i="1"/>
  <c r="AJ7" i="1"/>
  <c r="AO7" i="1"/>
  <c r="AD12" i="1"/>
  <c r="AM12" i="1"/>
  <c r="AI36" i="1"/>
  <c r="AJ36" i="1"/>
  <c r="AO36" i="1"/>
  <c r="AD44" i="1"/>
  <c r="AM44" i="1"/>
  <c r="AI68" i="1"/>
  <c r="AJ68" i="1"/>
  <c r="AO68" i="1"/>
  <c r="AI76" i="1"/>
  <c r="AO76" i="1"/>
  <c r="AI96" i="1"/>
  <c r="AO96" i="1"/>
  <c r="AI104" i="1"/>
  <c r="AO104" i="1"/>
  <c r="AD128" i="1"/>
  <c r="AM128" i="1"/>
  <c r="AI136" i="1"/>
  <c r="AO136" i="1"/>
  <c r="AD160" i="1"/>
  <c r="AM160" i="1"/>
  <c r="AI168" i="1"/>
  <c r="AO168" i="1"/>
  <c r="AD192" i="1"/>
  <c r="AJ192" i="1"/>
  <c r="AM192" i="1"/>
  <c r="AI200" i="1"/>
  <c r="AO200" i="1"/>
  <c r="BA17" i="1"/>
  <c r="AZ17" i="1"/>
  <c r="BA33" i="1"/>
  <c r="AZ33" i="1"/>
  <c r="BA49" i="1"/>
  <c r="AZ49" i="1"/>
  <c r="BA65" i="1"/>
  <c r="AZ65" i="1"/>
  <c r="BA81" i="1"/>
  <c r="AZ81" i="1"/>
  <c r="BA97" i="1"/>
  <c r="AZ97" i="1"/>
  <c r="BA113" i="1"/>
  <c r="AZ113" i="1"/>
  <c r="BA129" i="1"/>
  <c r="AZ129" i="1"/>
  <c r="AZ145" i="1"/>
  <c r="BA145" i="1"/>
  <c r="AZ161" i="1"/>
  <c r="BA161" i="1"/>
  <c r="AZ177" i="1"/>
  <c r="BA177" i="1"/>
  <c r="AZ193" i="1"/>
  <c r="BA193" i="1"/>
  <c r="BA11" i="1"/>
  <c r="AZ11" i="1"/>
  <c r="BA35" i="1"/>
  <c r="AZ35" i="1"/>
  <c r="BA83" i="1"/>
  <c r="AZ83" i="1"/>
  <c r="BA115" i="1"/>
  <c r="AZ115" i="1"/>
  <c r="AZ147" i="1"/>
  <c r="BA147" i="1"/>
  <c r="AZ179" i="1"/>
  <c r="BA179" i="1"/>
  <c r="AZ8" i="1"/>
  <c r="BA8" i="1"/>
  <c r="AZ40" i="1"/>
  <c r="BA40" i="1"/>
  <c r="BA72" i="1"/>
  <c r="AZ72" i="1"/>
  <c r="BA108" i="1"/>
  <c r="AZ108" i="1"/>
  <c r="BA140" i="1"/>
  <c r="AZ140" i="1"/>
  <c r="BA172" i="1"/>
  <c r="AZ172" i="1"/>
  <c r="BA204" i="1"/>
  <c r="AZ204" i="1"/>
  <c r="BA22" i="1"/>
  <c r="AZ22" i="1"/>
  <c r="BA38" i="1"/>
  <c r="AZ38" i="1"/>
  <c r="BA54" i="1"/>
  <c r="AZ54" i="1"/>
  <c r="BA70" i="1"/>
  <c r="AZ70" i="1"/>
  <c r="BA86" i="1"/>
  <c r="AZ86" i="1"/>
  <c r="BA102" i="1"/>
  <c r="AZ102" i="1"/>
  <c r="BA118" i="1"/>
  <c r="AZ118" i="1"/>
  <c r="BA134" i="1"/>
  <c r="AZ134" i="1"/>
  <c r="BA150" i="1"/>
  <c r="AZ150" i="1"/>
  <c r="BA166" i="1"/>
  <c r="AZ166" i="1"/>
  <c r="BA182" i="1"/>
  <c r="AZ182" i="1"/>
  <c r="BA198" i="1"/>
  <c r="AZ198" i="1"/>
  <c r="BA31" i="1"/>
  <c r="AZ31" i="1"/>
  <c r="BA59" i="1"/>
  <c r="AZ59" i="1"/>
  <c r="BA87" i="1"/>
  <c r="AZ87" i="1"/>
  <c r="BA119" i="1"/>
  <c r="AZ119" i="1"/>
  <c r="AZ151" i="1"/>
  <c r="BA151" i="1"/>
  <c r="AZ183" i="1"/>
  <c r="BA183" i="1"/>
  <c r="BA12" i="1"/>
  <c r="AZ12" i="1"/>
  <c r="AZ44" i="1"/>
  <c r="BA44" i="1"/>
  <c r="BA76" i="1"/>
  <c r="AZ76" i="1"/>
  <c r="BA104" i="1"/>
  <c r="AZ104" i="1"/>
  <c r="BA136" i="1"/>
  <c r="AZ136" i="1"/>
  <c r="BA168" i="1"/>
  <c r="AZ168" i="1"/>
  <c r="BA200" i="1"/>
  <c r="AZ200" i="1"/>
  <c r="BA13" i="1"/>
  <c r="AZ13" i="1"/>
  <c r="BA29" i="1"/>
  <c r="AZ29" i="1"/>
  <c r="BA45" i="1"/>
  <c r="AZ45" i="1"/>
  <c r="BA61" i="1"/>
  <c r="AZ61" i="1"/>
  <c r="BA77" i="1"/>
  <c r="AZ77" i="1"/>
  <c r="BA93" i="1"/>
  <c r="AZ93" i="1"/>
  <c r="BA109" i="1"/>
  <c r="AZ109" i="1"/>
  <c r="BA125" i="1"/>
  <c r="AZ125" i="1"/>
  <c r="AZ141" i="1"/>
  <c r="BA141" i="1"/>
  <c r="AZ157" i="1"/>
  <c r="BA157" i="1"/>
  <c r="AZ173" i="1"/>
  <c r="BA173" i="1"/>
  <c r="AZ189" i="1"/>
  <c r="BA189" i="1"/>
  <c r="AZ205" i="1"/>
  <c r="BA205" i="1"/>
  <c r="BA27" i="1"/>
  <c r="AZ27" i="1"/>
  <c r="BA75" i="1"/>
  <c r="AZ75" i="1"/>
  <c r="BA107" i="1"/>
  <c r="AZ107" i="1"/>
  <c r="AZ143" i="1"/>
  <c r="BA143" i="1"/>
  <c r="AZ171" i="1"/>
  <c r="BA171" i="1"/>
  <c r="AK187" i="1"/>
  <c r="AZ203" i="1"/>
  <c r="BA203" i="1"/>
  <c r="AZ32" i="1"/>
  <c r="BA32" i="1"/>
  <c r="BA64" i="1"/>
  <c r="AZ64" i="1"/>
  <c r="BA100" i="1"/>
  <c r="AZ100" i="1"/>
  <c r="BA132" i="1"/>
  <c r="AZ132" i="1"/>
  <c r="BA164" i="1"/>
  <c r="AZ164" i="1"/>
  <c r="BA196" i="1"/>
  <c r="AZ196" i="1"/>
  <c r="BA18" i="1"/>
  <c r="AZ18" i="1"/>
  <c r="AK30" i="1"/>
  <c r="BA34" i="1"/>
  <c r="AZ34" i="1"/>
  <c r="BA50" i="1"/>
  <c r="AZ50" i="1"/>
  <c r="BA66" i="1"/>
  <c r="AZ66" i="1"/>
  <c r="BA82" i="1"/>
  <c r="AZ82" i="1"/>
  <c r="BA98" i="1"/>
  <c r="AZ98" i="1"/>
  <c r="BA114" i="1"/>
  <c r="AZ114" i="1"/>
  <c r="BA130" i="1"/>
  <c r="AZ130" i="1"/>
  <c r="BA146" i="1"/>
  <c r="AZ146" i="1"/>
  <c r="BA162" i="1"/>
  <c r="AZ162" i="1"/>
  <c r="BA178" i="1"/>
  <c r="AZ178" i="1"/>
  <c r="BA194" i="1"/>
  <c r="AZ194" i="1"/>
  <c r="BA19" i="1"/>
  <c r="AZ19" i="1"/>
  <c r="BA55" i="1"/>
  <c r="AZ55" i="1"/>
  <c r="BA79" i="1"/>
  <c r="AZ79" i="1"/>
  <c r="BA111" i="1"/>
  <c r="AZ111" i="1"/>
  <c r="AZ139" i="1"/>
  <c r="BA139" i="1"/>
  <c r="AZ175" i="1"/>
  <c r="BA175" i="1"/>
  <c r="BA7" i="1"/>
  <c r="AZ36" i="1"/>
  <c r="BA36" i="1"/>
  <c r="BA68" i="1"/>
  <c r="AZ68" i="1"/>
  <c r="BA96" i="1"/>
  <c r="AZ96" i="1"/>
  <c r="BA128" i="1"/>
  <c r="AZ128" i="1"/>
  <c r="BA160" i="1"/>
  <c r="AZ160" i="1"/>
  <c r="BA192" i="1"/>
  <c r="AZ192" i="1"/>
  <c r="BA9" i="1"/>
  <c r="AZ9" i="1"/>
  <c r="BA25" i="1"/>
  <c r="AZ25" i="1"/>
  <c r="BA41" i="1"/>
  <c r="AZ41" i="1"/>
  <c r="BA57" i="1"/>
  <c r="AZ57" i="1"/>
  <c r="BA73" i="1"/>
  <c r="AZ73" i="1"/>
  <c r="BA89" i="1"/>
  <c r="AZ89" i="1"/>
  <c r="BA105" i="1"/>
  <c r="AZ105" i="1"/>
  <c r="BA121" i="1"/>
  <c r="AZ121" i="1"/>
  <c r="AZ137" i="1"/>
  <c r="BA137" i="1"/>
  <c r="AZ153" i="1"/>
  <c r="BA153" i="1"/>
  <c r="AZ169" i="1"/>
  <c r="BA169" i="1"/>
  <c r="AZ185" i="1"/>
  <c r="BA185" i="1"/>
  <c r="AZ201" i="1"/>
  <c r="BA201" i="1"/>
  <c r="BA23" i="1"/>
  <c r="AZ23" i="1"/>
  <c r="BA63" i="1"/>
  <c r="AZ63" i="1"/>
  <c r="BA99" i="1"/>
  <c r="AZ99" i="1"/>
  <c r="BA131" i="1"/>
  <c r="AZ131" i="1"/>
  <c r="AZ163" i="1"/>
  <c r="BA163" i="1"/>
  <c r="AZ195" i="1"/>
  <c r="BA195" i="1"/>
  <c r="AZ24" i="1"/>
  <c r="BA24" i="1"/>
  <c r="BA56" i="1"/>
  <c r="AZ56" i="1"/>
  <c r="BA88" i="1"/>
  <c r="AZ88" i="1"/>
  <c r="BA124" i="1"/>
  <c r="AZ124" i="1"/>
  <c r="BA156" i="1"/>
  <c r="AZ156" i="1"/>
  <c r="BA188" i="1"/>
  <c r="AZ188" i="1"/>
  <c r="BA14" i="1"/>
  <c r="AZ14" i="1"/>
  <c r="BA30" i="1"/>
  <c r="AZ30" i="1"/>
  <c r="BA46" i="1"/>
  <c r="AZ46" i="1"/>
  <c r="BA62" i="1"/>
  <c r="AZ62" i="1"/>
  <c r="BA78" i="1"/>
  <c r="AZ78" i="1"/>
  <c r="BA94" i="1"/>
  <c r="AZ94" i="1"/>
  <c r="BA110" i="1"/>
  <c r="AZ110" i="1"/>
  <c r="BA126" i="1"/>
  <c r="AZ126" i="1"/>
  <c r="BA142" i="1"/>
  <c r="AZ142" i="1"/>
  <c r="BA158" i="1"/>
  <c r="AZ158" i="1"/>
  <c r="BA174" i="1"/>
  <c r="AZ174" i="1"/>
  <c r="BA190" i="1"/>
  <c r="AZ190" i="1"/>
  <c r="BA206" i="1"/>
  <c r="AZ206" i="1"/>
  <c r="BA47" i="1"/>
  <c r="AZ47" i="1"/>
  <c r="BA71" i="1"/>
  <c r="AZ71" i="1"/>
  <c r="BA103" i="1"/>
  <c r="AZ103" i="1"/>
  <c r="BA135" i="1"/>
  <c r="AZ135" i="1"/>
  <c r="AZ167" i="1"/>
  <c r="BA167" i="1"/>
  <c r="AZ199" i="1"/>
  <c r="BA199" i="1"/>
  <c r="BA28" i="1"/>
  <c r="AZ28" i="1"/>
  <c r="BA60" i="1"/>
  <c r="AZ60" i="1"/>
  <c r="BA92" i="1"/>
  <c r="AZ92" i="1"/>
  <c r="BA120" i="1"/>
  <c r="AZ120" i="1"/>
  <c r="BA152" i="1"/>
  <c r="AZ152" i="1"/>
  <c r="BA184" i="1"/>
  <c r="AZ184" i="1"/>
  <c r="BA21" i="1"/>
  <c r="AZ21" i="1"/>
  <c r="BA37" i="1"/>
  <c r="AZ37" i="1"/>
  <c r="BA53" i="1"/>
  <c r="AZ53" i="1"/>
  <c r="BA69" i="1"/>
  <c r="AZ69" i="1"/>
  <c r="BA85" i="1"/>
  <c r="AZ85" i="1"/>
  <c r="BA101" i="1"/>
  <c r="AZ101" i="1"/>
  <c r="BA117" i="1"/>
  <c r="AZ117" i="1"/>
  <c r="BA133" i="1"/>
  <c r="AZ133" i="1"/>
  <c r="AZ149" i="1"/>
  <c r="BA149" i="1"/>
  <c r="AZ165" i="1"/>
  <c r="BA165" i="1"/>
  <c r="AZ181" i="1"/>
  <c r="BA181" i="1"/>
  <c r="AZ197" i="1"/>
  <c r="BA197" i="1"/>
  <c r="BA15" i="1"/>
  <c r="AZ15" i="1"/>
  <c r="BA43" i="1"/>
  <c r="AZ43" i="1"/>
  <c r="BA91" i="1"/>
  <c r="AZ91" i="1"/>
  <c r="BA123" i="1"/>
  <c r="AZ123" i="1"/>
  <c r="AZ155" i="1"/>
  <c r="BA155" i="1"/>
  <c r="AZ187" i="1"/>
  <c r="BA187" i="1"/>
  <c r="AZ16" i="1"/>
  <c r="BA16" i="1"/>
  <c r="AZ48" i="1"/>
  <c r="BA48" i="1"/>
  <c r="AK72" i="1"/>
  <c r="BA80" i="1"/>
  <c r="AZ80" i="1"/>
  <c r="BA116" i="1"/>
  <c r="AZ116" i="1"/>
  <c r="BA148" i="1"/>
  <c r="AZ148" i="1"/>
  <c r="BA180" i="1"/>
  <c r="AZ180" i="1"/>
  <c r="BA10" i="1"/>
  <c r="AZ10" i="1"/>
  <c r="BA26" i="1"/>
  <c r="AZ26" i="1"/>
  <c r="BA42" i="1"/>
  <c r="AZ42" i="1"/>
  <c r="BA58" i="1"/>
  <c r="AZ58" i="1"/>
  <c r="BA74" i="1"/>
  <c r="AZ74" i="1"/>
  <c r="BA90" i="1"/>
  <c r="AZ90" i="1"/>
  <c r="BA106" i="1"/>
  <c r="AZ106" i="1"/>
  <c r="AK118" i="1"/>
  <c r="BA122" i="1"/>
  <c r="AZ122" i="1"/>
  <c r="AZ138" i="1"/>
  <c r="BA138" i="1"/>
  <c r="BA154" i="1"/>
  <c r="AZ154" i="1"/>
  <c r="BA170" i="1"/>
  <c r="AZ170" i="1"/>
  <c r="BA186" i="1"/>
  <c r="AZ186" i="1"/>
  <c r="BA202" i="1"/>
  <c r="AZ202" i="1"/>
  <c r="BA39" i="1"/>
  <c r="AZ39" i="1"/>
  <c r="BA67" i="1"/>
  <c r="AZ67" i="1"/>
  <c r="BA95" i="1"/>
  <c r="AZ95" i="1"/>
  <c r="BA127" i="1"/>
  <c r="AZ127" i="1"/>
  <c r="AZ159" i="1"/>
  <c r="BA159" i="1"/>
  <c r="AZ191" i="1"/>
  <c r="BA191" i="1"/>
  <c r="AZ20" i="1"/>
  <c r="BA20" i="1"/>
  <c r="BA52" i="1"/>
  <c r="AZ52" i="1"/>
  <c r="BA84" i="1"/>
  <c r="AZ84" i="1"/>
  <c r="BA112" i="1"/>
  <c r="AZ112" i="1"/>
  <c r="BA144" i="1"/>
  <c r="AZ144" i="1"/>
  <c r="BA176" i="1"/>
  <c r="AZ176" i="1"/>
  <c r="AJ139" i="1"/>
  <c r="AJ96" i="1"/>
  <c r="AJ53" i="1"/>
  <c r="AJ197" i="1"/>
  <c r="AJ15" i="1"/>
  <c r="AJ91" i="1"/>
  <c r="AJ123" i="1"/>
  <c r="AJ155" i="1"/>
  <c r="AJ48" i="1"/>
  <c r="AJ80" i="1"/>
  <c r="AJ116" i="1"/>
  <c r="AJ148" i="1"/>
  <c r="AJ180" i="1"/>
  <c r="AJ39" i="1"/>
  <c r="AJ84" i="1"/>
  <c r="AJ112" i="1"/>
  <c r="AJ93" i="1"/>
  <c r="AJ141" i="1"/>
  <c r="AJ143" i="1"/>
  <c r="AJ18" i="1"/>
  <c r="AJ146" i="1"/>
  <c r="AJ178" i="1"/>
  <c r="AJ147" i="1"/>
  <c r="AJ179" i="1"/>
  <c r="AJ8" i="1"/>
  <c r="AJ40" i="1"/>
  <c r="AJ140" i="1"/>
  <c r="AJ172" i="1"/>
  <c r="AJ102" i="1"/>
  <c r="AJ59" i="1"/>
  <c r="AJ12" i="1"/>
  <c r="AJ44" i="1"/>
  <c r="AJ29" i="1"/>
  <c r="AJ77" i="1"/>
  <c r="AJ157" i="1"/>
  <c r="AJ173" i="1"/>
  <c r="AJ107" i="1"/>
  <c r="AJ50" i="1"/>
  <c r="AJ114" i="1"/>
  <c r="AJ130" i="1"/>
  <c r="AJ111" i="1"/>
  <c r="AJ9" i="1"/>
  <c r="AJ73" i="1"/>
  <c r="AJ89" i="1"/>
  <c r="AJ137" i="1"/>
  <c r="AJ153" i="1"/>
  <c r="AJ201" i="1"/>
  <c r="AJ99" i="1"/>
  <c r="AJ46" i="1"/>
  <c r="AJ62" i="1"/>
  <c r="AJ110" i="1"/>
  <c r="AJ126" i="1"/>
  <c r="AJ174" i="1"/>
  <c r="AJ190" i="1"/>
  <c r="AJ71" i="1"/>
  <c r="AJ103" i="1"/>
  <c r="AJ199" i="1"/>
  <c r="AJ92" i="1"/>
  <c r="AJ184" i="1"/>
  <c r="AJ21" i="1"/>
  <c r="AJ69" i="1"/>
  <c r="AJ101" i="1"/>
  <c r="AJ133" i="1"/>
  <c r="AJ165" i="1"/>
  <c r="AJ43" i="1"/>
  <c r="AJ10" i="1"/>
  <c r="AJ42" i="1"/>
  <c r="AJ58" i="1"/>
  <c r="AJ106" i="1"/>
  <c r="AJ170" i="1"/>
  <c r="AJ202" i="1"/>
  <c r="AJ127" i="1"/>
  <c r="AJ159" i="1"/>
  <c r="AJ176" i="1"/>
  <c r="AJ17" i="1"/>
  <c r="AJ65" i="1"/>
  <c r="AJ81" i="1"/>
  <c r="AJ129" i="1"/>
  <c r="AJ145" i="1"/>
  <c r="AJ193" i="1"/>
  <c r="AJ11" i="1"/>
  <c r="AJ115" i="1"/>
  <c r="AJ171" i="1"/>
  <c r="AJ64" i="1"/>
  <c r="AJ100" i="1"/>
  <c r="AJ164" i="1"/>
  <c r="AJ196" i="1"/>
  <c r="AJ54" i="1"/>
  <c r="AJ86" i="1"/>
  <c r="AJ134" i="1"/>
  <c r="AJ150" i="1"/>
  <c r="AJ166" i="1"/>
  <c r="AJ182" i="1"/>
  <c r="AJ198" i="1"/>
  <c r="AJ31" i="1"/>
  <c r="AJ55" i="1"/>
  <c r="AJ79" i="1"/>
  <c r="AJ87" i="1"/>
  <c r="AJ119" i="1"/>
  <c r="AJ151" i="1"/>
  <c r="AJ183" i="1"/>
  <c r="AJ76" i="1"/>
  <c r="AJ104" i="1"/>
  <c r="AJ136" i="1"/>
  <c r="AJ168" i="1"/>
  <c r="AJ200" i="1"/>
  <c r="AJ37" i="1"/>
  <c r="AJ85" i="1"/>
  <c r="AJ117" i="1"/>
  <c r="AJ149" i="1"/>
  <c r="AJ181" i="1"/>
  <c r="AJ26" i="1"/>
  <c r="AJ74" i="1"/>
  <c r="AJ90" i="1"/>
  <c r="AJ154" i="1"/>
  <c r="AJ186" i="1"/>
  <c r="AJ63" i="1"/>
  <c r="AJ131" i="1"/>
  <c r="AJ24" i="1"/>
  <c r="AJ56" i="1"/>
  <c r="AJ188" i="1"/>
  <c r="AJ175" i="1"/>
  <c r="AJ128" i="1"/>
  <c r="AJ160" i="1"/>
  <c r="AK192" i="1"/>
  <c r="AP192" i="1"/>
  <c r="AQ192" i="1"/>
  <c r="AK68" i="1"/>
  <c r="AP68" i="1"/>
  <c r="AQ68" i="1"/>
  <c r="AR68" i="1"/>
  <c r="AK194" i="1"/>
  <c r="AP194" i="1"/>
  <c r="AQ194" i="1"/>
  <c r="AR194" i="1"/>
  <c r="AK82" i="1"/>
  <c r="AP82" i="1"/>
  <c r="AQ82" i="1"/>
  <c r="AR82" i="1"/>
  <c r="AK34" i="1"/>
  <c r="AP34" i="1"/>
  <c r="AQ34" i="1"/>
  <c r="AR34" i="1"/>
  <c r="AK32" i="1"/>
  <c r="AP32" i="1"/>
  <c r="AQ32" i="1"/>
  <c r="AR32" i="1"/>
  <c r="AK61" i="1"/>
  <c r="AP61" i="1"/>
  <c r="AQ61" i="1"/>
  <c r="AR61" i="1"/>
  <c r="AK144" i="1"/>
  <c r="AP144" i="1"/>
  <c r="AQ144" i="1"/>
  <c r="AK191" i="1"/>
  <c r="AP191" i="1"/>
  <c r="AQ191" i="1"/>
  <c r="AR191" i="1"/>
  <c r="AK67" i="1"/>
  <c r="AP67" i="1"/>
  <c r="AQ67" i="1"/>
  <c r="AR67" i="1"/>
  <c r="AK138" i="1"/>
  <c r="AP138" i="1"/>
  <c r="AQ138" i="1"/>
  <c r="AR138" i="1"/>
  <c r="AK70" i="1"/>
  <c r="AP70" i="1"/>
  <c r="AQ70" i="1"/>
  <c r="AR70" i="1"/>
  <c r="AK22" i="1"/>
  <c r="AP22" i="1"/>
  <c r="AQ22" i="1"/>
  <c r="AR22" i="1"/>
  <c r="AK16" i="1"/>
  <c r="AP16" i="1"/>
  <c r="AQ16" i="1"/>
  <c r="AR16" i="1"/>
  <c r="AK83" i="1"/>
  <c r="AP83" i="1"/>
  <c r="AQ83" i="1"/>
  <c r="AR83" i="1"/>
  <c r="AK177" i="1"/>
  <c r="AP177" i="1"/>
  <c r="AQ177" i="1"/>
  <c r="AR177" i="1"/>
  <c r="AK97" i="1"/>
  <c r="AP97" i="1"/>
  <c r="AQ97" i="1"/>
  <c r="AR97" i="1"/>
  <c r="AK33" i="1"/>
  <c r="AP33" i="1"/>
  <c r="AQ33" i="1"/>
  <c r="AR33" i="1"/>
  <c r="AK152" i="1"/>
  <c r="AP152" i="1"/>
  <c r="AQ152" i="1"/>
  <c r="AK167" i="1"/>
  <c r="AP167" i="1"/>
  <c r="AQ167" i="1"/>
  <c r="AR167" i="1"/>
  <c r="AK47" i="1"/>
  <c r="AP47" i="1"/>
  <c r="AQ47" i="1"/>
  <c r="AR47" i="1"/>
  <c r="AK142" i="1"/>
  <c r="AP142" i="1"/>
  <c r="AQ142" i="1"/>
  <c r="AR142" i="1"/>
  <c r="AK78" i="1"/>
  <c r="AP78" i="1"/>
  <c r="AQ78" i="1"/>
  <c r="AR78" i="1"/>
  <c r="AK156" i="1"/>
  <c r="AP156" i="1"/>
  <c r="AQ156" i="1"/>
  <c r="AK88" i="1"/>
  <c r="AP88" i="1"/>
  <c r="AQ88" i="1"/>
  <c r="AK163" i="1"/>
  <c r="AP163" i="1"/>
  <c r="AQ163" i="1"/>
  <c r="AR163" i="1"/>
  <c r="AK23" i="1"/>
  <c r="AP23" i="1"/>
  <c r="AQ23" i="1"/>
  <c r="AR23" i="1"/>
  <c r="AK169" i="1"/>
  <c r="AP169" i="1"/>
  <c r="AQ169" i="1"/>
  <c r="AR169" i="1"/>
  <c r="AK105" i="1"/>
  <c r="AP105" i="1"/>
  <c r="AQ105" i="1"/>
  <c r="AR105" i="1"/>
  <c r="AK41" i="1"/>
  <c r="AP41" i="1"/>
  <c r="AQ41" i="1"/>
  <c r="AR41" i="1"/>
  <c r="AK60" i="1"/>
  <c r="AP60" i="1"/>
  <c r="AQ60" i="1"/>
  <c r="AR60" i="1"/>
  <c r="AK27" i="1"/>
  <c r="AP27" i="1"/>
  <c r="AQ27" i="1"/>
  <c r="AR27" i="1"/>
  <c r="AK125" i="1"/>
  <c r="AP125" i="1"/>
  <c r="AQ125" i="1"/>
  <c r="AR125" i="1"/>
  <c r="AK36" i="1"/>
  <c r="AP36" i="1"/>
  <c r="AQ36" i="1"/>
  <c r="AR36" i="1"/>
  <c r="AK19" i="1"/>
  <c r="AP19" i="1"/>
  <c r="AQ19" i="1"/>
  <c r="AR19" i="1"/>
  <c r="AK162" i="1"/>
  <c r="AP162" i="1"/>
  <c r="AQ162" i="1"/>
  <c r="AR162" i="1"/>
  <c r="AK98" i="1"/>
  <c r="AP98" i="1"/>
  <c r="AQ98" i="1"/>
  <c r="AR98" i="1"/>
  <c r="AK66" i="1"/>
  <c r="AP66" i="1"/>
  <c r="AQ66" i="1"/>
  <c r="AR66" i="1"/>
  <c r="AK132" i="1"/>
  <c r="AP132" i="1"/>
  <c r="AQ132" i="1"/>
  <c r="AK203" i="1"/>
  <c r="AP203" i="1"/>
  <c r="AQ203" i="1"/>
  <c r="AR203" i="1"/>
  <c r="AK52" i="1"/>
  <c r="AP52" i="1"/>
  <c r="AQ52" i="1"/>
  <c r="AR52" i="1"/>
  <c r="AK20" i="1"/>
  <c r="AP20" i="1"/>
  <c r="AQ20" i="1"/>
  <c r="AR20" i="1"/>
  <c r="AK95" i="1"/>
  <c r="AP95" i="1"/>
  <c r="AQ95" i="1"/>
  <c r="AR95" i="1"/>
  <c r="AK122" i="1"/>
  <c r="AP122" i="1"/>
  <c r="AQ122" i="1"/>
  <c r="AR122" i="1"/>
  <c r="AK38" i="1"/>
  <c r="AP38" i="1"/>
  <c r="AQ38" i="1"/>
  <c r="AR38" i="1"/>
  <c r="AK204" i="1"/>
  <c r="AP204" i="1"/>
  <c r="AQ204" i="1"/>
  <c r="AK108" i="1"/>
  <c r="AP108" i="1"/>
  <c r="AQ108" i="1"/>
  <c r="AK35" i="1"/>
  <c r="AP35" i="1"/>
  <c r="AQ35" i="1"/>
  <c r="AR35" i="1"/>
  <c r="AK161" i="1"/>
  <c r="AP161" i="1"/>
  <c r="AQ161" i="1"/>
  <c r="AR161" i="1"/>
  <c r="AK113" i="1"/>
  <c r="AP113" i="1"/>
  <c r="AQ113" i="1"/>
  <c r="AR113" i="1"/>
  <c r="AK49" i="1"/>
  <c r="AP49" i="1"/>
  <c r="AQ49" i="1"/>
  <c r="AR49" i="1"/>
  <c r="AK120" i="1"/>
  <c r="AP120" i="1"/>
  <c r="AQ120" i="1"/>
  <c r="AK135" i="1"/>
  <c r="AP135" i="1"/>
  <c r="AQ135" i="1"/>
  <c r="AR135" i="1"/>
  <c r="AK206" i="1"/>
  <c r="AP206" i="1"/>
  <c r="AQ206" i="1"/>
  <c r="AR206" i="1"/>
  <c r="AK158" i="1"/>
  <c r="AP158" i="1"/>
  <c r="AQ158" i="1"/>
  <c r="AR158" i="1"/>
  <c r="AK94" i="1"/>
  <c r="AP94" i="1"/>
  <c r="AQ94" i="1"/>
  <c r="AR94" i="1"/>
  <c r="AK14" i="1"/>
  <c r="AP14" i="1"/>
  <c r="AQ14" i="1"/>
  <c r="AR14" i="1"/>
  <c r="AK124" i="1"/>
  <c r="AP124" i="1"/>
  <c r="AQ124" i="1"/>
  <c r="AK195" i="1"/>
  <c r="AP195" i="1"/>
  <c r="AQ195" i="1"/>
  <c r="AR195" i="1"/>
  <c r="AK185" i="1"/>
  <c r="AP185" i="1"/>
  <c r="AQ185" i="1"/>
  <c r="AR185" i="1"/>
  <c r="AK121" i="1"/>
  <c r="AP121" i="1"/>
  <c r="AQ121" i="1"/>
  <c r="AR121" i="1"/>
  <c r="AK57" i="1"/>
  <c r="AP57" i="1"/>
  <c r="AQ57" i="1"/>
  <c r="AR57" i="1"/>
  <c r="AK25" i="1"/>
  <c r="AP25" i="1"/>
  <c r="AQ25" i="1"/>
  <c r="AR25" i="1"/>
  <c r="AK28" i="1"/>
  <c r="AP28" i="1"/>
  <c r="AQ28" i="1"/>
  <c r="AR28" i="1"/>
  <c r="AK75" i="1"/>
  <c r="AP75" i="1"/>
  <c r="AQ75" i="1"/>
  <c r="AR75" i="1"/>
  <c r="AK205" i="1"/>
  <c r="AP205" i="1"/>
  <c r="AQ205" i="1"/>
  <c r="AR205" i="1"/>
  <c r="AK189" i="1"/>
  <c r="AP189" i="1"/>
  <c r="AQ189" i="1"/>
  <c r="AR189" i="1"/>
  <c r="AK109" i="1"/>
  <c r="AP109" i="1"/>
  <c r="AQ109" i="1"/>
  <c r="AR109" i="1"/>
  <c r="AK45" i="1"/>
  <c r="AP45" i="1"/>
  <c r="AQ45" i="1"/>
  <c r="AR45" i="1"/>
  <c r="AK13" i="1"/>
  <c r="AP13" i="1"/>
  <c r="AQ13" i="1"/>
  <c r="AR13" i="1"/>
  <c r="AK175" i="1"/>
  <c r="AP175" i="1"/>
  <c r="AQ175" i="1"/>
  <c r="AR175" i="1"/>
  <c r="AK131" i="1"/>
  <c r="AP131" i="1"/>
  <c r="AQ131" i="1"/>
  <c r="AR131" i="1"/>
  <c r="AK74" i="1"/>
  <c r="AP74" i="1"/>
  <c r="AQ74" i="1"/>
  <c r="AR74" i="1"/>
  <c r="AK168" i="1"/>
  <c r="AP168" i="1"/>
  <c r="AQ168" i="1"/>
  <c r="AK79" i="1"/>
  <c r="AP79" i="1"/>
  <c r="AQ79" i="1"/>
  <c r="AR79" i="1"/>
  <c r="AK86" i="1"/>
  <c r="AP86" i="1"/>
  <c r="AQ86" i="1"/>
  <c r="AR86" i="1"/>
  <c r="AK171" i="1"/>
  <c r="AP171" i="1"/>
  <c r="AQ171" i="1"/>
  <c r="AR171" i="1"/>
  <c r="AK145" i="1"/>
  <c r="AP145" i="1"/>
  <c r="AQ145" i="1"/>
  <c r="AR145" i="1"/>
  <c r="AK17" i="1"/>
  <c r="AP17" i="1"/>
  <c r="AQ17" i="1"/>
  <c r="AR17" i="1"/>
  <c r="AK202" i="1"/>
  <c r="AP202" i="1"/>
  <c r="AQ202" i="1"/>
  <c r="AR202" i="1"/>
  <c r="AK165" i="1"/>
  <c r="AP165" i="1"/>
  <c r="AQ165" i="1"/>
  <c r="AR165" i="1"/>
  <c r="AK92" i="1"/>
  <c r="AP92" i="1"/>
  <c r="AQ92" i="1"/>
  <c r="AR92" i="1"/>
  <c r="AK190" i="1"/>
  <c r="AP190" i="1"/>
  <c r="AQ190" i="1"/>
  <c r="AR190" i="1"/>
  <c r="AK62" i="1"/>
  <c r="AP62" i="1"/>
  <c r="AQ62" i="1"/>
  <c r="AR62" i="1"/>
  <c r="AK153" i="1"/>
  <c r="AP153" i="1"/>
  <c r="AQ153" i="1"/>
  <c r="AR153" i="1"/>
  <c r="AK9" i="1"/>
  <c r="AP9" i="1"/>
  <c r="AQ9" i="1"/>
  <c r="AR9" i="1"/>
  <c r="AK50" i="1"/>
  <c r="AP50" i="1"/>
  <c r="AQ50" i="1"/>
  <c r="AR50" i="1"/>
  <c r="AK77" i="1"/>
  <c r="AP77" i="1"/>
  <c r="AQ77" i="1"/>
  <c r="AR77" i="1"/>
  <c r="AK179" i="1"/>
  <c r="AP179" i="1"/>
  <c r="AQ179" i="1"/>
  <c r="AR179" i="1"/>
  <c r="AK18" i="1"/>
  <c r="AP18" i="1"/>
  <c r="AQ18" i="1"/>
  <c r="AR18" i="1"/>
  <c r="AK112" i="1"/>
  <c r="AP112" i="1"/>
  <c r="AQ112" i="1"/>
  <c r="AK123" i="1"/>
  <c r="AP123" i="1"/>
  <c r="AQ123" i="1"/>
  <c r="AR123" i="1"/>
  <c r="AK139" i="1"/>
  <c r="AP139" i="1"/>
  <c r="AQ139" i="1"/>
  <c r="AR139" i="1"/>
  <c r="AR72" i="1"/>
  <c r="AK128" i="1"/>
  <c r="AR128" i="1"/>
  <c r="AP128" i="1"/>
  <c r="AQ128" i="1"/>
  <c r="AK24" i="1"/>
  <c r="AP24" i="1"/>
  <c r="AQ24" i="1"/>
  <c r="AR24" i="1"/>
  <c r="AK154" i="1"/>
  <c r="AP154" i="1"/>
  <c r="AQ154" i="1"/>
  <c r="AK85" i="1"/>
  <c r="AP85" i="1"/>
  <c r="AQ85" i="1"/>
  <c r="AR85" i="1"/>
  <c r="AK151" i="1"/>
  <c r="AP151" i="1"/>
  <c r="AQ151" i="1"/>
  <c r="AK54" i="1"/>
  <c r="AP54" i="1"/>
  <c r="AQ54" i="1"/>
  <c r="AR54" i="1"/>
  <c r="AK64" i="1"/>
  <c r="AR64" i="1"/>
  <c r="AP64" i="1"/>
  <c r="AQ64" i="1"/>
  <c r="AK193" i="1"/>
  <c r="AP193" i="1"/>
  <c r="AQ193" i="1"/>
  <c r="AR193" i="1"/>
  <c r="AK65" i="1"/>
  <c r="AP65" i="1"/>
  <c r="AQ65" i="1"/>
  <c r="AK127" i="1"/>
  <c r="AP127" i="1"/>
  <c r="AQ127" i="1"/>
  <c r="AR127" i="1"/>
  <c r="AK133" i="1"/>
  <c r="AP133" i="1"/>
  <c r="AQ133" i="1"/>
  <c r="AK199" i="1"/>
  <c r="AP199" i="1"/>
  <c r="AQ199" i="1"/>
  <c r="AR199" i="1"/>
  <c r="AK174" i="1"/>
  <c r="AP174" i="1"/>
  <c r="AQ174" i="1"/>
  <c r="AK46" i="1"/>
  <c r="AP46" i="1"/>
  <c r="AQ46" i="1"/>
  <c r="AR46" i="1"/>
  <c r="AK137" i="1"/>
  <c r="AP137" i="1"/>
  <c r="AQ137" i="1"/>
  <c r="AK111" i="1"/>
  <c r="AP111" i="1"/>
  <c r="AQ111" i="1"/>
  <c r="AR111" i="1"/>
  <c r="AK107" i="1"/>
  <c r="AP107" i="1"/>
  <c r="AQ107" i="1"/>
  <c r="AK29" i="1"/>
  <c r="AP29" i="1"/>
  <c r="AQ29" i="1"/>
  <c r="AR29" i="1"/>
  <c r="AK147" i="1"/>
  <c r="AP147" i="1"/>
  <c r="AQ147" i="1"/>
  <c r="AK143" i="1"/>
  <c r="AP143" i="1"/>
  <c r="AQ143" i="1"/>
  <c r="AR143" i="1"/>
  <c r="AK180" i="1"/>
  <c r="AR180" i="1"/>
  <c r="AP180" i="1"/>
  <c r="AQ180" i="1"/>
  <c r="AK91" i="1"/>
  <c r="AP91" i="1"/>
  <c r="AQ91" i="1"/>
  <c r="AR91" i="1"/>
  <c r="AP7" i="1"/>
  <c r="AQ7" i="1"/>
  <c r="AK7" i="1"/>
  <c r="AP30" i="1"/>
  <c r="AQ30" i="1"/>
  <c r="AR30" i="1"/>
  <c r="AK104" i="1"/>
  <c r="AP104" i="1"/>
  <c r="AQ104" i="1"/>
  <c r="AR104" i="1"/>
  <c r="AK31" i="1"/>
  <c r="AP31" i="1"/>
  <c r="AQ31" i="1"/>
  <c r="AR31" i="1"/>
  <c r="AK10" i="1"/>
  <c r="AP10" i="1"/>
  <c r="AQ10" i="1"/>
  <c r="AR10" i="1"/>
  <c r="AK15" i="1"/>
  <c r="AP15" i="1"/>
  <c r="AQ15" i="1"/>
  <c r="AR15" i="1"/>
  <c r="AK160" i="1"/>
  <c r="AP160" i="1"/>
  <c r="AQ160" i="1"/>
  <c r="AK56" i="1"/>
  <c r="AP56" i="1"/>
  <c r="AQ56" i="1"/>
  <c r="AK186" i="1"/>
  <c r="AP186" i="1"/>
  <c r="AQ186" i="1"/>
  <c r="AR186" i="1"/>
  <c r="AK117" i="1"/>
  <c r="AP117" i="1"/>
  <c r="AQ117" i="1"/>
  <c r="AR117" i="1"/>
  <c r="AK183" i="1"/>
  <c r="AP183" i="1"/>
  <c r="AQ183" i="1"/>
  <c r="AR183" i="1"/>
  <c r="AK182" i="1"/>
  <c r="AP182" i="1"/>
  <c r="AQ182" i="1"/>
  <c r="AR182" i="1"/>
  <c r="AK196" i="1"/>
  <c r="AP196" i="1"/>
  <c r="AQ196" i="1"/>
  <c r="AK100" i="1"/>
  <c r="AP100" i="1"/>
  <c r="AQ100" i="1"/>
  <c r="AR100" i="1"/>
  <c r="AK11" i="1"/>
  <c r="AP11" i="1"/>
  <c r="AQ11" i="1"/>
  <c r="AR11" i="1"/>
  <c r="AK81" i="1"/>
  <c r="AP81" i="1"/>
  <c r="AQ81" i="1"/>
  <c r="AR81" i="1"/>
  <c r="AK159" i="1"/>
  <c r="AP159" i="1"/>
  <c r="AQ159" i="1"/>
  <c r="AR159" i="1"/>
  <c r="AK58" i="1"/>
  <c r="AP58" i="1"/>
  <c r="AQ58" i="1"/>
  <c r="AR58" i="1"/>
  <c r="AK21" i="1"/>
  <c r="AP21" i="1"/>
  <c r="AQ21" i="1"/>
  <c r="AR21" i="1"/>
  <c r="AK103" i="1"/>
  <c r="AP103" i="1"/>
  <c r="AQ103" i="1"/>
  <c r="AR103" i="1"/>
  <c r="AK126" i="1"/>
  <c r="AP126" i="1"/>
  <c r="AQ126" i="1"/>
  <c r="AR126" i="1"/>
  <c r="AK99" i="1"/>
  <c r="AP99" i="1"/>
  <c r="AQ99" i="1"/>
  <c r="AR99" i="1"/>
  <c r="AK89" i="1"/>
  <c r="AP89" i="1"/>
  <c r="AQ89" i="1"/>
  <c r="AR89" i="1"/>
  <c r="AK130" i="1"/>
  <c r="AP130" i="1"/>
  <c r="AQ130" i="1"/>
  <c r="AR130" i="1"/>
  <c r="AK173" i="1"/>
  <c r="AP173" i="1"/>
  <c r="AQ173" i="1"/>
  <c r="AR173" i="1"/>
  <c r="AK59" i="1"/>
  <c r="AP59" i="1"/>
  <c r="AQ59" i="1"/>
  <c r="AR59" i="1"/>
  <c r="AK172" i="1"/>
  <c r="AP172" i="1"/>
  <c r="AQ172" i="1"/>
  <c r="AK178" i="1"/>
  <c r="AP178" i="1"/>
  <c r="AQ178" i="1"/>
  <c r="AR178" i="1"/>
  <c r="AK141" i="1"/>
  <c r="AP141" i="1"/>
  <c r="AQ141" i="1"/>
  <c r="AR141" i="1"/>
  <c r="AK39" i="1"/>
  <c r="AP39" i="1"/>
  <c r="AQ39" i="1"/>
  <c r="AR39" i="1"/>
  <c r="AK80" i="1"/>
  <c r="AP80" i="1"/>
  <c r="AQ80" i="1"/>
  <c r="AK53" i="1"/>
  <c r="AP53" i="1"/>
  <c r="AQ53" i="1"/>
  <c r="AR53" i="1"/>
  <c r="AK188" i="1"/>
  <c r="AP188" i="1"/>
  <c r="AQ188" i="1"/>
  <c r="AK63" i="1"/>
  <c r="AP63" i="1"/>
  <c r="AQ63" i="1"/>
  <c r="AR63" i="1"/>
  <c r="AK26" i="1"/>
  <c r="AP26" i="1"/>
  <c r="AQ26" i="1"/>
  <c r="AR26" i="1"/>
  <c r="AK136" i="1"/>
  <c r="AP136" i="1"/>
  <c r="AQ136" i="1"/>
  <c r="AK55" i="1"/>
  <c r="AP55" i="1"/>
  <c r="AQ55" i="1"/>
  <c r="AR55" i="1"/>
  <c r="AK166" i="1"/>
  <c r="AP166" i="1"/>
  <c r="AQ166" i="1"/>
  <c r="AR166" i="1"/>
  <c r="AK164" i="1"/>
  <c r="AP164" i="1"/>
  <c r="AQ164" i="1"/>
  <c r="AK115" i="1"/>
  <c r="AP115" i="1"/>
  <c r="AQ115" i="1"/>
  <c r="AR115" i="1"/>
  <c r="AK129" i="1"/>
  <c r="AP129" i="1"/>
  <c r="AQ129" i="1"/>
  <c r="AR129" i="1"/>
  <c r="AK176" i="1"/>
  <c r="AP176" i="1"/>
  <c r="AQ176" i="1"/>
  <c r="AK170" i="1"/>
  <c r="AP170" i="1"/>
  <c r="AQ170" i="1"/>
  <c r="AR170" i="1"/>
  <c r="AK42" i="1"/>
  <c r="AP42" i="1"/>
  <c r="AQ42" i="1"/>
  <c r="AR42" i="1"/>
  <c r="AK184" i="1"/>
  <c r="AP184" i="1"/>
  <c r="AQ184" i="1"/>
  <c r="AK71" i="1"/>
  <c r="AP71" i="1"/>
  <c r="AQ71" i="1"/>
  <c r="AR71" i="1"/>
  <c r="AK110" i="1"/>
  <c r="AP110" i="1"/>
  <c r="AQ110" i="1"/>
  <c r="AR110" i="1"/>
  <c r="AK201" i="1"/>
  <c r="AP201" i="1"/>
  <c r="AQ201" i="1"/>
  <c r="AR201" i="1"/>
  <c r="AK73" i="1"/>
  <c r="AP73" i="1"/>
  <c r="AQ73" i="1"/>
  <c r="AR73" i="1"/>
  <c r="AK114" i="1"/>
  <c r="AP114" i="1"/>
  <c r="AQ114" i="1"/>
  <c r="AR114" i="1"/>
  <c r="AK157" i="1"/>
  <c r="AP157" i="1"/>
  <c r="AQ157" i="1"/>
  <c r="AR157" i="1"/>
  <c r="AK102" i="1"/>
  <c r="AP102" i="1"/>
  <c r="AQ102" i="1"/>
  <c r="AR102" i="1"/>
  <c r="AK140" i="1"/>
  <c r="AP140" i="1"/>
  <c r="AQ140" i="1"/>
  <c r="AK146" i="1"/>
  <c r="AP146" i="1"/>
  <c r="AQ146" i="1"/>
  <c r="AR146" i="1"/>
  <c r="AK93" i="1"/>
  <c r="AP93" i="1"/>
  <c r="AQ93" i="1"/>
  <c r="AR93" i="1"/>
  <c r="AK84" i="1"/>
  <c r="AP84" i="1"/>
  <c r="AQ84" i="1"/>
  <c r="AR84" i="1"/>
  <c r="AK48" i="1"/>
  <c r="AP48" i="1"/>
  <c r="AQ48" i="1"/>
  <c r="AK96" i="1"/>
  <c r="AP96" i="1"/>
  <c r="AQ96" i="1"/>
  <c r="AR96" i="1"/>
  <c r="AK181" i="1"/>
  <c r="AP181" i="1"/>
  <c r="AQ181" i="1"/>
  <c r="AR181" i="1"/>
  <c r="AK37" i="1"/>
  <c r="AP37" i="1"/>
  <c r="AQ37" i="1"/>
  <c r="AR37" i="1"/>
  <c r="AK119" i="1"/>
  <c r="AP119" i="1"/>
  <c r="AQ119" i="1"/>
  <c r="AR119" i="1"/>
  <c r="AK150" i="1"/>
  <c r="AP150" i="1"/>
  <c r="AQ150" i="1"/>
  <c r="AR150" i="1"/>
  <c r="AK101" i="1"/>
  <c r="AP101" i="1"/>
  <c r="AQ101" i="1"/>
  <c r="AR101" i="1"/>
  <c r="AK44" i="1"/>
  <c r="AP44" i="1"/>
  <c r="AQ44" i="1"/>
  <c r="AR44" i="1"/>
  <c r="AK40" i="1"/>
  <c r="AP40" i="1"/>
  <c r="AQ40" i="1"/>
  <c r="AK148" i="1"/>
  <c r="AP148" i="1"/>
  <c r="AQ148" i="1"/>
  <c r="AK90" i="1"/>
  <c r="AP90" i="1"/>
  <c r="AQ90" i="1"/>
  <c r="AR90" i="1"/>
  <c r="AK149" i="1"/>
  <c r="AP149" i="1"/>
  <c r="AQ149" i="1"/>
  <c r="AR149" i="1"/>
  <c r="AK200" i="1"/>
  <c r="AP200" i="1"/>
  <c r="AQ200" i="1"/>
  <c r="AK76" i="1"/>
  <c r="AP76" i="1"/>
  <c r="AQ76" i="1"/>
  <c r="AR76" i="1"/>
  <c r="AK87" i="1"/>
  <c r="AP87" i="1"/>
  <c r="AQ87" i="1"/>
  <c r="AR87" i="1"/>
  <c r="AK198" i="1"/>
  <c r="AP198" i="1"/>
  <c r="AQ198" i="1"/>
  <c r="AR198" i="1"/>
  <c r="AK134" i="1"/>
  <c r="AP134" i="1"/>
  <c r="AQ134" i="1"/>
  <c r="AR134" i="1"/>
  <c r="AK106" i="1"/>
  <c r="AP106" i="1"/>
  <c r="AQ106" i="1"/>
  <c r="AR106" i="1"/>
  <c r="AK43" i="1"/>
  <c r="AP43" i="1"/>
  <c r="AQ43" i="1"/>
  <c r="AR43" i="1"/>
  <c r="AK69" i="1"/>
  <c r="AP69" i="1"/>
  <c r="AQ69" i="1"/>
  <c r="AR69" i="1"/>
  <c r="AK12" i="1"/>
  <c r="AP12" i="1"/>
  <c r="AQ12" i="1"/>
  <c r="AR12" i="1"/>
  <c r="AK8" i="1"/>
  <c r="AP8" i="1"/>
  <c r="AQ8" i="1"/>
  <c r="AR8" i="1"/>
  <c r="AK116" i="1"/>
  <c r="AP116" i="1"/>
  <c r="AQ116" i="1"/>
  <c r="AK155" i="1"/>
  <c r="AP155" i="1"/>
  <c r="AQ155" i="1"/>
  <c r="AR155" i="1"/>
  <c r="AK197" i="1"/>
  <c r="AP197" i="1"/>
  <c r="AQ197" i="1"/>
  <c r="AR197" i="1"/>
  <c r="AP118" i="1"/>
  <c r="AQ118" i="1"/>
  <c r="AR118" i="1"/>
  <c r="AP72" i="1"/>
  <c r="AQ72" i="1"/>
  <c r="AP187" i="1"/>
  <c r="AQ187" i="1"/>
  <c r="AR187" i="1"/>
  <c r="AR116" i="1"/>
  <c r="AR184" i="1"/>
  <c r="AR188" i="1"/>
  <c r="AR172" i="1"/>
  <c r="AR160" i="1"/>
  <c r="AR124" i="1"/>
  <c r="AR120" i="1"/>
  <c r="AR204" i="1"/>
  <c r="AR144" i="1"/>
  <c r="AR200" i="1"/>
  <c r="AR40" i="1"/>
  <c r="AR48" i="1"/>
  <c r="AR140" i="1"/>
  <c r="AR164" i="1"/>
  <c r="AR80" i="1"/>
  <c r="AR196" i="1"/>
  <c r="AR168" i="1"/>
  <c r="AR156" i="1"/>
  <c r="AR148" i="1"/>
  <c r="AR176" i="1"/>
  <c r="AR136" i="1"/>
  <c r="AR56" i="1"/>
  <c r="AR7" i="1"/>
  <c r="AR147" i="1"/>
  <c r="AR107" i="1"/>
  <c r="AR137" i="1"/>
  <c r="AR174" i="1"/>
  <c r="AR133" i="1"/>
  <c r="AR65" i="1"/>
  <c r="AR151" i="1"/>
  <c r="AR154" i="1"/>
  <c r="AR112" i="1"/>
  <c r="AR108" i="1"/>
  <c r="AR132" i="1"/>
  <c r="AR88" i="1"/>
  <c r="AR152" i="1"/>
  <c r="AR192" i="1"/>
</calcChain>
</file>

<file path=xl/comments1.xml><?xml version="1.0" encoding="utf-8"?>
<comments xmlns="http://schemas.openxmlformats.org/spreadsheetml/2006/main">
  <authors>
    <author>wpeterjo</author>
  </authors>
  <commentList>
    <comment ref="F199" authorId="0">
      <text>
        <r>
          <rPr>
            <b/>
            <sz val="9"/>
            <color indexed="81"/>
            <rFont val="Tahoma"/>
            <family val="2"/>
          </rPr>
          <t>wpeterjo:</t>
        </r>
        <r>
          <rPr>
            <sz val="9"/>
            <color indexed="81"/>
            <rFont val="Tahoma"/>
            <family val="2"/>
          </rPr>
          <t xml:space="preserve">
Mislabeled as P1 originally
</t>
        </r>
      </text>
    </comment>
  </commentList>
</comments>
</file>

<file path=xl/comments2.xml><?xml version="1.0" encoding="utf-8"?>
<comments xmlns="http://schemas.openxmlformats.org/spreadsheetml/2006/main">
  <authors>
    <author>wpeterjo</author>
  </authors>
  <commentList>
    <comment ref="C204" authorId="0">
      <text>
        <r>
          <rPr>
            <b/>
            <sz val="9"/>
            <color indexed="81"/>
            <rFont val="Tahoma"/>
            <family val="2"/>
          </rPr>
          <t>wpeterjo:</t>
        </r>
        <r>
          <rPr>
            <sz val="9"/>
            <color indexed="81"/>
            <rFont val="Tahoma"/>
            <family val="2"/>
          </rPr>
          <t xml:space="preserve">
Mislabelled as P1 in original data</t>
        </r>
      </text>
    </comment>
  </commentList>
</comments>
</file>

<file path=xl/sharedStrings.xml><?xml version="1.0" encoding="utf-8"?>
<sst xmlns="http://schemas.openxmlformats.org/spreadsheetml/2006/main" count="1392" uniqueCount="382">
  <si>
    <t>Lab ID</t>
  </si>
  <si>
    <t>Watershed</t>
  </si>
  <si>
    <t># Cores</t>
  </si>
  <si>
    <t>65⁰C sample Tin mass (g)</t>
  </si>
  <si>
    <t>65⁰C sample dry mass (g)</t>
  </si>
  <si>
    <t>110⁰C sample Tin mass (g)</t>
  </si>
  <si>
    <t>110⁰C sample dry mass (g)</t>
  </si>
  <si>
    <t>Date Collected</t>
  </si>
  <si>
    <r>
      <t>Seived 65</t>
    </r>
    <r>
      <rPr>
        <b/>
        <sz val="11"/>
        <color theme="1"/>
        <rFont val="Calibri"/>
        <family val="2"/>
      </rPr>
      <t>⁰C wet mass (g)</t>
    </r>
  </si>
  <si>
    <r>
      <t>Seived 110</t>
    </r>
    <r>
      <rPr>
        <b/>
        <sz val="11"/>
        <color theme="1"/>
        <rFont val="Calibri"/>
        <family val="2"/>
      </rPr>
      <t>⁰C wet mass (g)</t>
    </r>
  </si>
  <si>
    <t>Extensive Nitrification Potential Assessment</t>
  </si>
  <si>
    <t>Fernow Watersheds 3 vs. 7 comparison</t>
  </si>
  <si>
    <t>Spring 2011</t>
  </si>
  <si>
    <t>Total Wet Mass (g)        (pre-seived)</t>
  </si>
  <si>
    <t>Total Wet Mass (g) (Seived)</t>
  </si>
  <si>
    <t>Cup Mass (g) (without lid)</t>
  </si>
  <si>
    <t>Pre-incubation wet mass (g)</t>
  </si>
  <si>
    <t>Post-incubation wet mass (g)</t>
  </si>
  <si>
    <t>65⁰C sample dry mass + Tin mass (g)</t>
  </si>
  <si>
    <t>110⁰C sample dry mass + Tin mass (g)</t>
  </si>
  <si>
    <t>Notes</t>
  </si>
  <si>
    <t>F11</t>
  </si>
  <si>
    <t>K8</t>
  </si>
  <si>
    <t>H10</t>
  </si>
  <si>
    <t>O10</t>
  </si>
  <si>
    <t>M3</t>
  </si>
  <si>
    <t>M9</t>
  </si>
  <si>
    <t>I15</t>
  </si>
  <si>
    <t>R6</t>
  </si>
  <si>
    <t>I4</t>
  </si>
  <si>
    <t>J11</t>
  </si>
  <si>
    <t>G15</t>
  </si>
  <si>
    <t>K10</t>
  </si>
  <si>
    <t>L10</t>
  </si>
  <si>
    <t>G17</t>
  </si>
  <si>
    <t>P6</t>
  </si>
  <si>
    <t>D5</t>
  </si>
  <si>
    <t>K7</t>
  </si>
  <si>
    <t>G8</t>
  </si>
  <si>
    <t>L11</t>
  </si>
  <si>
    <t>E16</t>
  </si>
  <si>
    <t>H9</t>
  </si>
  <si>
    <t>F5</t>
  </si>
  <si>
    <t>J9</t>
  </si>
  <si>
    <t>H12</t>
  </si>
  <si>
    <t>G5</t>
  </si>
  <si>
    <t>F16</t>
  </si>
  <si>
    <t>H6</t>
  </si>
  <si>
    <t>C10</t>
  </si>
  <si>
    <t>F17</t>
  </si>
  <si>
    <t>M8</t>
  </si>
  <si>
    <t>H15</t>
  </si>
  <si>
    <t>I10</t>
  </si>
  <si>
    <t>I14</t>
  </si>
  <si>
    <t>F9</t>
  </si>
  <si>
    <t>I11</t>
  </si>
  <si>
    <t>B8</t>
  </si>
  <si>
    <t>I5</t>
  </si>
  <si>
    <t>I8</t>
  </si>
  <si>
    <t>H13</t>
  </si>
  <si>
    <t>F6</t>
  </si>
  <si>
    <t>J6</t>
  </si>
  <si>
    <t>H3</t>
  </si>
  <si>
    <t>near leaf litter #69</t>
  </si>
  <si>
    <t>near leaf litter #55</t>
  </si>
  <si>
    <t>near leaf litter #58</t>
  </si>
  <si>
    <t>L5</t>
  </si>
  <si>
    <t>E5</t>
  </si>
  <si>
    <t>I3</t>
  </si>
  <si>
    <t>H11</t>
  </si>
  <si>
    <t>H4</t>
  </si>
  <si>
    <t>E8</t>
  </si>
  <si>
    <t>M4</t>
  </si>
  <si>
    <t>M15</t>
  </si>
  <si>
    <t>C8</t>
  </si>
  <si>
    <t>N15</t>
  </si>
  <si>
    <t>A4</t>
  </si>
  <si>
    <t>N13</t>
  </si>
  <si>
    <t>B7</t>
  </si>
  <si>
    <t>L13</t>
  </si>
  <si>
    <t>H16</t>
  </si>
  <si>
    <t>N6</t>
  </si>
  <si>
    <t>F1</t>
  </si>
  <si>
    <t>P5</t>
  </si>
  <si>
    <t>N4</t>
  </si>
  <si>
    <t>E9</t>
  </si>
  <si>
    <t>Q5</t>
  </si>
  <si>
    <t>D10</t>
  </si>
  <si>
    <t>M5</t>
  </si>
  <si>
    <t>E10</t>
  </si>
  <si>
    <t>K5</t>
  </si>
  <si>
    <t>G18</t>
  </si>
  <si>
    <t>H5</t>
  </si>
  <si>
    <t>F4</t>
  </si>
  <si>
    <t>D13</t>
  </si>
  <si>
    <t>B10</t>
  </si>
  <si>
    <t>L6</t>
  </si>
  <si>
    <t>E13</t>
  </si>
  <si>
    <t>O3</t>
  </si>
  <si>
    <t>D8</t>
  </si>
  <si>
    <t>L9</t>
  </si>
  <si>
    <t>E4</t>
  </si>
  <si>
    <t>B9</t>
  </si>
  <si>
    <t>G3</t>
  </si>
  <si>
    <t>near Gilliam 7-5</t>
  </si>
  <si>
    <t>near tree flagged #2CK (Charlie Kelly?)</t>
  </si>
  <si>
    <t>I6</t>
  </si>
  <si>
    <t>B11</t>
  </si>
  <si>
    <t>I7</t>
  </si>
  <si>
    <t>G14</t>
  </si>
  <si>
    <t>O4</t>
  </si>
  <si>
    <t>E12</t>
  </si>
  <si>
    <t>K4</t>
  </si>
  <si>
    <t>Q6</t>
  </si>
  <si>
    <t>C6</t>
  </si>
  <si>
    <t>O13</t>
  </si>
  <si>
    <t>C11</t>
  </si>
  <si>
    <t>G4</t>
  </si>
  <si>
    <t>F10</t>
  </si>
  <si>
    <t>A11</t>
  </si>
  <si>
    <t>E17</t>
  </si>
  <si>
    <t>K3</t>
  </si>
  <si>
    <t>E2</t>
  </si>
  <si>
    <t>L3</t>
  </si>
  <si>
    <t>E14</t>
  </si>
  <si>
    <t>L2</t>
  </si>
  <si>
    <t>K9</t>
  </si>
  <si>
    <t>L7</t>
  </si>
  <si>
    <t>L12</t>
  </si>
  <si>
    <t>F12</t>
  </si>
  <si>
    <t>N12</t>
  </si>
  <si>
    <t>D6</t>
  </si>
  <si>
    <t>O15</t>
  </si>
  <si>
    <t>E15</t>
  </si>
  <si>
    <t>K12</t>
  </si>
  <si>
    <t>G11</t>
  </si>
  <si>
    <t>N14</t>
  </si>
  <si>
    <t>B4</t>
  </si>
  <si>
    <t>M14</t>
  </si>
  <si>
    <t>B3</t>
  </si>
  <si>
    <t>N11</t>
  </si>
  <si>
    <t>C4</t>
  </si>
  <si>
    <t>C9</t>
  </si>
  <si>
    <t>near leaf litter #62</t>
  </si>
  <si>
    <t>near leaf litter #63</t>
  </si>
  <si>
    <t>near leaf litter #56</t>
  </si>
  <si>
    <t>M2</t>
  </si>
  <si>
    <t>D4</t>
  </si>
  <si>
    <t>G1</t>
  </si>
  <si>
    <t>D3</t>
  </si>
  <si>
    <t>N2</t>
  </si>
  <si>
    <t>C7</t>
  </si>
  <si>
    <t>I2</t>
  </si>
  <si>
    <t>E11</t>
  </si>
  <si>
    <t>H2</t>
  </si>
  <si>
    <t>G6</t>
  </si>
  <si>
    <t>F13</t>
  </si>
  <si>
    <t>J1</t>
  </si>
  <si>
    <t>F3</t>
  </si>
  <si>
    <t>O7</t>
  </si>
  <si>
    <t>G9</t>
  </si>
  <si>
    <t>F2</t>
  </si>
  <si>
    <t>M11</t>
  </si>
  <si>
    <t>O6</t>
  </si>
  <si>
    <t>D11</t>
  </si>
  <si>
    <t>J3</t>
  </si>
  <si>
    <t>I12</t>
  </si>
  <si>
    <t>M13</t>
  </si>
  <si>
    <t>H7</t>
  </si>
  <si>
    <t>M7</t>
  </si>
  <si>
    <t>K2</t>
  </si>
  <si>
    <t>D9</t>
  </si>
  <si>
    <t>E6</t>
  </si>
  <si>
    <t>O8</t>
  </si>
  <si>
    <t>B2</t>
  </si>
  <si>
    <t>I1</t>
  </si>
  <si>
    <t>E7</t>
  </si>
  <si>
    <t>D14</t>
  </si>
  <si>
    <t>O5</t>
  </si>
  <si>
    <t>G2</t>
  </si>
  <si>
    <t>J4</t>
  </si>
  <si>
    <t>abundance of white pine</t>
  </si>
  <si>
    <t>near Gilliam plot (&lt; 10 m away)</t>
  </si>
  <si>
    <t>near leaf litter #64</t>
  </si>
  <si>
    <t>near leaf litter #72</t>
  </si>
  <si>
    <t>#2 L CK (Charlie Kelly?)</t>
  </si>
  <si>
    <t>near Gilliam sample</t>
  </si>
  <si>
    <t>near leaf litter #67</t>
  </si>
  <si>
    <t>H17</t>
  </si>
  <si>
    <t>K6</t>
  </si>
  <si>
    <t>D7</t>
  </si>
  <si>
    <t>N7</t>
  </si>
  <si>
    <t>F8</t>
  </si>
  <si>
    <t>G12</t>
  </si>
  <si>
    <t>L1</t>
  </si>
  <si>
    <t>N9</t>
  </si>
  <si>
    <t>F15</t>
  </si>
  <si>
    <t>P1</t>
  </si>
  <si>
    <t>H1</t>
  </si>
  <si>
    <t>25 m from H2 to avoid road</t>
  </si>
  <si>
    <t>near steep Gilliam sample</t>
  </si>
  <si>
    <t>5 g dry weight equivalent (pH testing)</t>
  </si>
  <si>
    <t>Soil samples were taken in watersheds 3 and 7 at the Fernow Experimental Forest from 5/31 to 6/3 during spring 2011</t>
  </si>
  <si>
    <t>100 samples were taken in each watershed for a total of 200 samples</t>
  </si>
  <si>
    <t>About 1 in every 5 sample sites were skipped in order to make exactly 100 sites for each watershed</t>
  </si>
  <si>
    <t>The first 5 centimeters beneath the O horizon from the core were collected and mixed with the other samples from the site</t>
  </si>
  <si>
    <t>Each sample was a composite of 5 cores from each site</t>
  </si>
  <si>
    <t>Mass used for pH</t>
  </si>
  <si>
    <t>pH in water</t>
  </si>
  <si>
    <t>pH in 0.1 M Calcium chloride</t>
  </si>
  <si>
    <t>Each sampling site was divided into quadrants. Within a 10-m radius of the plot center, one core was taken from three quadrants and two from the fourth.  So a total of 5 cores per plot were collected.</t>
  </si>
  <si>
    <t>A soil corer (Dual-purpose Soil-Recovery Probe from Ben Meadows)  was used to extract the samples</t>
  </si>
  <si>
    <t>Extraction was done by shaking soils in 1 M KCl for 15 minutes, allowing them to settle overnight, then filtering the supernatant through a 0.45 um filter.</t>
  </si>
  <si>
    <t>Sample Collection &amp; Processing</t>
  </si>
  <si>
    <t>Soil pH measurements</t>
  </si>
  <si>
    <t>Soil C &amp; N measurements</t>
  </si>
  <si>
    <t>Soil moisture content measurements</t>
  </si>
  <si>
    <t>Soil pH</t>
  </si>
  <si>
    <t>Soil Moisture Content Determination</t>
  </si>
  <si>
    <t>% C</t>
  </si>
  <si>
    <t>% N</t>
  </si>
  <si>
    <t>Mass C:N ratio</t>
  </si>
  <si>
    <t>Soil C, N, &amp; C:N</t>
  </si>
  <si>
    <t>Ground samples stored and archieved in plastice centrifuge tubes</t>
  </si>
  <si>
    <t>Subsamples used for total C &amp; N measurement with a Carlo Erba 1500 NCS elemental analyzer</t>
  </si>
  <si>
    <t xml:space="preserve">Standards as unknowns (n = 18) were run to assess analytical accuracy </t>
  </si>
  <si>
    <t>Avg % errors were: 1.84 % for C &amp; 1.48% for N</t>
  </si>
  <si>
    <t>Triplicates of some samples (n = 9) were run to assess analytical and sampling percision</t>
  </si>
  <si>
    <t>Original Plot #</t>
  </si>
  <si>
    <t>Recoded column ID</t>
  </si>
  <si>
    <t>Recoded row ID</t>
  </si>
  <si>
    <t>B</t>
  </si>
  <si>
    <t>C</t>
  </si>
  <si>
    <t>D</t>
  </si>
  <si>
    <t>E</t>
  </si>
  <si>
    <t>F</t>
  </si>
  <si>
    <t>G</t>
  </si>
  <si>
    <t>H</t>
  </si>
  <si>
    <t>I</t>
  </si>
  <si>
    <t>J</t>
  </si>
  <si>
    <t>K</t>
  </si>
  <si>
    <t>L</t>
  </si>
  <si>
    <t>A</t>
  </si>
  <si>
    <t>Recoded Plot #</t>
  </si>
  <si>
    <t>O</t>
  </si>
  <si>
    <t>A3</t>
  </si>
  <si>
    <t>M</t>
  </si>
  <si>
    <t>J15</t>
  </si>
  <si>
    <t>R</t>
  </si>
  <si>
    <t>P</t>
  </si>
  <si>
    <t>H8</t>
  </si>
  <si>
    <t>G16</t>
  </si>
  <si>
    <t>J14</t>
  </si>
  <si>
    <t>J5</t>
  </si>
  <si>
    <t>I13</t>
  </si>
  <si>
    <t>N</t>
  </si>
  <si>
    <t>I16</t>
  </si>
  <si>
    <t>Q</t>
  </si>
  <si>
    <t>H18</t>
  </si>
  <si>
    <t>J7</t>
  </si>
  <si>
    <t>H14</t>
  </si>
  <si>
    <t>J10</t>
  </si>
  <si>
    <t>I9</t>
  </si>
  <si>
    <t>G10</t>
  </si>
  <si>
    <t>F14</t>
  </si>
  <si>
    <t>J8</t>
  </si>
  <si>
    <t>C3</t>
  </si>
  <si>
    <t>E3</t>
  </si>
  <si>
    <t>G13</t>
  </si>
  <si>
    <t>J12</t>
  </si>
  <si>
    <t>C2</t>
  </si>
  <si>
    <t>F7</t>
  </si>
  <si>
    <t>I17</t>
  </si>
  <si>
    <t>Bulk Density Determination</t>
  </si>
  <si>
    <t>Seived soil % Moisture @ 65 C</t>
  </si>
  <si>
    <t>Seived soil % Moisture @ 110 C</t>
  </si>
  <si>
    <t>Bulk Denisty of seived soil dried @ 65 C (g/cm3)</t>
  </si>
  <si>
    <t>Bulk Denisty of seived soil dried @ 110 C (g/cm3)</t>
  </si>
  <si>
    <t>Potential net nitrification rates</t>
  </si>
  <si>
    <t>Incubations began at 11 AM June 14, 2011</t>
  </si>
  <si>
    <t>Moisture levels were checked once during the incubation and DI water added to return samples to original mass if needed</t>
  </si>
  <si>
    <t>Filtered extracts (~ 25 mL), along with several blanks (1 M KCl without soil but treated in same way) were then frozen until analyzed.</t>
  </si>
  <si>
    <t>100 mL of 1 M KCl was used as the extractant for ~12 g of wet soil (~8-9 dry mass equivalent).</t>
  </si>
  <si>
    <t>Initial Extract NO3-N concentration (mg N/L)</t>
  </si>
  <si>
    <t>~12 g of wet, seived soil was incubated in 2 oz plastic cups with snap on plastic lids</t>
  </si>
  <si>
    <t xml:space="preserve">The pre sample for #65 spilled so the incubation with pre &amp; post samples was repeated.  But both post samples were analyzed for the sake of thoroughness </t>
  </si>
  <si>
    <t>The pre and post samples were allowed to incubate in darkness for a week at room temperature before the pre extraction and post extraction time was measured from this point</t>
  </si>
  <si>
    <t>Extracts analyzed for nitrate using Lachat QuickChem Method 10-107-04-1-O with 1 M KCl as carrier</t>
  </si>
  <si>
    <t>Final Extract NO3-N concentration (mg N/L)</t>
  </si>
  <si>
    <t>Pre-incubation dry mass @ 110 C (g)</t>
  </si>
  <si>
    <t>Initial Amount of Extractable NO3-N (ug N/g dry)</t>
  </si>
  <si>
    <t>Post-incubation dry mass @ 110 C (g)</t>
  </si>
  <si>
    <t>Final Amount of Extractable NO3-N (ug N/g dry)</t>
  </si>
  <si>
    <t>Net Nitrification Rate (ug N/g*day)</t>
  </si>
  <si>
    <r>
      <t xml:space="preserve">Incubations ended July 11, 2011 after an incubation period of </t>
    </r>
    <r>
      <rPr>
        <b/>
        <sz val="11"/>
        <color theme="1"/>
        <rFont val="Calibri"/>
        <family val="2"/>
        <scheme val="minor"/>
      </rPr>
      <t>28 days</t>
    </r>
  </si>
  <si>
    <t>28-Day Soil Potential Net Nitrification</t>
  </si>
  <si>
    <t>UTM Easting (m)</t>
  </si>
  <si>
    <t>UTM Northing (m)</t>
  </si>
  <si>
    <t>Points in or near roads  were skipped</t>
  </si>
  <si>
    <t>P7</t>
  </si>
  <si>
    <t>C Mass to 5 cm (g/m2)</t>
  </si>
  <si>
    <t>N Mass to 5 cm (g/m2)</t>
  </si>
  <si>
    <t>Aerial Net Nitrification Rate (mg N/m2*day)</t>
  </si>
  <si>
    <t>near leaf litter trap # 69</t>
  </si>
  <si>
    <t>near leaf litter trap # 55</t>
  </si>
  <si>
    <t>near leaf litter trap # 58</t>
  </si>
  <si>
    <t>near Gilliam soil plot 7-8</t>
  </si>
  <si>
    <t>near  tree labelled #2ck (Charlie Kelly?)</t>
  </si>
  <si>
    <t>near leaf litter trap # 62</t>
  </si>
  <si>
    <t>near leaf litter trap # 63</t>
  </si>
  <si>
    <t>near leaf litter trap # 56</t>
  </si>
  <si>
    <t>Abundance of white pine</t>
  </si>
  <si>
    <t>near Gilliam soil plot 7-12</t>
  </si>
  <si>
    <t>near leaf litter trap # 64</t>
  </si>
  <si>
    <t>near leaf litter trap # 72</t>
  </si>
  <si>
    <t>near tree labelled #2 L ck (Charlie Kelly?)</t>
  </si>
  <si>
    <t>near Gilliam soil plot 7-13</t>
  </si>
  <si>
    <t>near leaf litter trap # 67</t>
  </si>
  <si>
    <t>near Gilliam soil plot 7-10</t>
  </si>
  <si>
    <t>near Gilliam soil plot 3-8</t>
  </si>
  <si>
    <t>near Gilliam soil plot 3-9?</t>
  </si>
  <si>
    <t>Soils sieved to pass a 5.6 mm (#3.5)mesh of a testing sieve</t>
  </si>
  <si>
    <t>settled for 10 minutes and then pH of supernatant was read and recorded.</t>
  </si>
  <si>
    <t>settled for 10 minutes and then pH of supernatant was read and recorded, then 0.1 mL of 1 M CaCl2 was added to supernatant and the soil and solution mixed 3 times over 30 minutes,</t>
  </si>
  <si>
    <t>All pH measurements were made using a Ross Ultra combination pH electrode connected to an Orion 3 Star benchtop pH meter.</t>
  </si>
  <si>
    <t>Seived (5.6 mm mesh) soil dried at 65 C for &gt;= 48 hrs was ground with mortar and pestle to fine powder</t>
  </si>
  <si>
    <t>5 g (dry equivalent) of sieved (5.6 mm mesh) wet soil placed in 50 m: centrifuge tube, 10 mL of DI water was added and mixed for ~5 secs,</t>
  </si>
  <si>
    <t>Seived (5.6 mm mesh) soils incubated at field moisture levels in the dark at room temp which varied between 21-24 C</t>
  </si>
  <si>
    <t xml:space="preserve">Each composite sample was placed in a plastic bag labelled with the location (row &amp; colum ID), date of collection, and actual number of cores taken and composited. </t>
  </si>
  <si>
    <t>Three teams of people worked at the same time with ~ an equal number sites in each watershed being sampled on the same day in case of a change in weather</t>
  </si>
  <si>
    <t>All samples were collected in 4 consectutive days.</t>
  </si>
  <si>
    <t>The total mass of wet, unseived soil was measured, then the soils were seived (5.6 mesh) and the total wet mass of seived soil was measured.</t>
  </si>
  <si>
    <t>Material left on the seive was not kept.</t>
  </si>
  <si>
    <t>Soil moisture was determined gravimetrically by placing ~10 g of wet, seived soil into a pre-weighed, &amp; labelled,  aluminum weighing tin</t>
  </si>
  <si>
    <t>Sampling locations</t>
  </si>
  <si>
    <r>
      <t>Mineral soil sampled with 2.2 cm inside diameter steel soil corer (</t>
    </r>
    <r>
      <rPr>
        <b/>
        <sz val="11"/>
        <color theme="1"/>
        <rFont val="Calibri"/>
        <family val="2"/>
        <scheme val="minor"/>
      </rPr>
      <t>3.80 cm2 in cross sectional area</t>
    </r>
    <r>
      <rPr>
        <sz val="11"/>
        <color theme="1"/>
        <rFont val="Calibri"/>
        <family val="2"/>
        <scheme val="minor"/>
      </rPr>
      <t>)</t>
    </r>
  </si>
  <si>
    <t>Value interpolation to create maps</t>
  </si>
  <si>
    <t xml:space="preserve">Geographic coordinates and attributes (variables) were loaded into ArcGIS 10. </t>
  </si>
  <si>
    <t xml:space="preserve">Variables were Krigged using the Kriging tool (Spatial Analyst) to the spatial extent of the watersheds and clipped using the boundaries as a mask. </t>
  </si>
  <si>
    <t xml:space="preserve">The output resolution of the grid was 2 m × 2 m. The grids were represented in classes by colors. </t>
  </si>
  <si>
    <t xml:space="preserve">Kriging was based on the ordinary method with a spherical semiovariogram. The search radius was fixed at 150 m. </t>
  </si>
  <si>
    <t xml:space="preserve">The classes were defined by equal intervals, where the range of the original values of the variables (not krigged values) was divided by ten to create the class breaks. </t>
  </si>
  <si>
    <t>In the cases where the krigged values exceeded the original values, the first and/or last classes were expanded to include them.</t>
  </si>
  <si>
    <t>Mapped Results</t>
  </si>
  <si>
    <t>28-Day Soil Potential Net N Mineralization</t>
  </si>
  <si>
    <t>Initial Extract NH4-N concentration (mg N/L)</t>
  </si>
  <si>
    <t>Initial Amount of Extractable NH4-N (ug N/g dry)</t>
  </si>
  <si>
    <t>Final Extract NH4-N concentration (mg N/L)</t>
  </si>
  <si>
    <t>Final Amount of ExtractableNH4-N (ug N/g dry)</t>
  </si>
  <si>
    <t>Net N Mineralization Rate (ug N/g*day)</t>
  </si>
  <si>
    <t>Aerial Net N Mineralization Rate (mg N/m2*day)</t>
  </si>
  <si>
    <t>Percent Nitrification (%)</t>
  </si>
  <si>
    <t>Potential net N mineralization rates</t>
  </si>
  <si>
    <t>Ammonium concentrations were measured on the same extracts used for net nitrification rates (see above).</t>
  </si>
  <si>
    <t>Net mineralization was calculated by adding net nitrification rates per gram of soil to the net change in the ammonium content per gram of soil and then dividing by incubation time.</t>
  </si>
  <si>
    <t>Extracts were analyzed for ammonium using Lachat QuickChem Method 12-107-06-2-A With 1 M KCl as the carrier.</t>
  </si>
  <si>
    <t>Starting location determined using Garmin etrex summit GPS, then hand-held compass (corrected for declination) and meter tapes were used to find all other locations.</t>
  </si>
  <si>
    <t>Sample sites were located on a  50 meter by 50 meter grid for watershed 3 and a 40 meter by 40 meter grid for watershed 7 using Terrain Navigator Mapping software.</t>
  </si>
  <si>
    <r>
      <t>Soils were dried at 65</t>
    </r>
    <r>
      <rPr>
        <vertAlign val="superscript"/>
        <sz val="11"/>
        <color theme="1"/>
        <rFont val="Calibri"/>
        <family val="2"/>
        <scheme val="minor"/>
      </rPr>
      <t>o</t>
    </r>
    <r>
      <rPr>
        <sz val="11"/>
        <color theme="1"/>
        <rFont val="Calibri"/>
        <family val="2"/>
        <scheme val="minor"/>
      </rPr>
      <t xml:space="preserve"> C for &gt;= 48 hours, reweighed and then dried at 110</t>
    </r>
    <r>
      <rPr>
        <vertAlign val="superscript"/>
        <sz val="11"/>
        <color theme="1"/>
        <rFont val="Calibri"/>
        <family val="2"/>
        <scheme val="minor"/>
      </rPr>
      <t>o</t>
    </r>
    <r>
      <rPr>
        <sz val="11"/>
        <color theme="1"/>
        <rFont val="Calibri"/>
        <family val="2"/>
        <scheme val="minor"/>
      </rPr>
      <t xml:space="preserve"> C for &gt;= 48 hours and reweighed.</t>
    </r>
  </si>
  <si>
    <r>
      <t>After subracting out the mass of the weighing tins, the percent moisture content was determined for soils dried at both 65 &amp; 110</t>
    </r>
    <r>
      <rPr>
        <vertAlign val="superscript"/>
        <sz val="11"/>
        <color theme="1"/>
        <rFont val="Calibri"/>
        <family val="2"/>
        <scheme val="minor"/>
      </rPr>
      <t>o</t>
    </r>
    <r>
      <rPr>
        <sz val="11"/>
        <color theme="1"/>
        <rFont val="Calibri"/>
        <family val="2"/>
        <scheme val="minor"/>
      </rPr>
      <t xml:space="preserve"> C.</t>
    </r>
  </si>
  <si>
    <t>Avg coeff. of variation was: 5.23% for C and 5.51 % for N</t>
  </si>
  <si>
    <t>Standard curve from 0.01 - 10 mgN/L used segmented curve fitting proceedure with the following linear segments: 0-1 mg N; 1-5 mg N; 5-10 mgN</t>
  </si>
  <si>
    <t>Any negative nitrate concentrations were assigned value of zero (4 intial &amp; 0 final samples had negative values)</t>
  </si>
  <si>
    <t xml:space="preserve">WS 3 was last cut ca. 1970 &amp; has received 35 kg N/yr as ammonium sulfate since 1989; WS 7 was cut in the  1960s, herbicided, and herbicide application stopped in 1969. Stand age in WS 3 = WS 7. </t>
  </si>
  <si>
    <t>Exchangable Cations</t>
  </si>
  <si>
    <t xml:space="preserve">  Al+++ (meq/100 g)</t>
  </si>
  <si>
    <t xml:space="preserve">  Ca++ (meq/100 g)</t>
  </si>
  <si>
    <t xml:space="preserve">  Fe+++ (meq/100 g)</t>
  </si>
  <si>
    <t xml:space="preserve">  K+ (meq/100 g)</t>
  </si>
  <si>
    <t xml:space="preserve">  Mg++ (meq/100 g)</t>
  </si>
  <si>
    <t xml:space="preserve">  Mn++ (meq/100 g)</t>
  </si>
  <si>
    <t xml:space="preserve">  Na+  (meq/100 g)</t>
  </si>
  <si>
    <t>Extractable P</t>
  </si>
  <si>
    <t xml:space="preserve">  P  (mg P/100 g)</t>
  </si>
  <si>
    <t>Exchangable cations</t>
  </si>
  <si>
    <t>Followed centrifuge procedure of Grant Thomas (9-3.1.2.3) in Methods of Soil Analysis Part 2 Second Edition 1982</t>
  </si>
  <si>
    <t>~5 g sieved (5.6 mm mesh) soil (~6 g wet mass) were extracted twice (sequentially) with 25 mL of 1N ammonium acetate adjusted to pH=7</t>
  </si>
  <si>
    <t>Extracts were centrifuged (2000 rpm for 10 minutes) &amp; supernatant filtered through 0.45 um filter</t>
  </si>
  <si>
    <t>Filtered supernatants from each 25-mL extraction were combined and brought up to a final volume of 50 mL with ammonium acetate</t>
  </si>
  <si>
    <t>Elemental concentrations in the extracts were measured in the lab of Dr. Louis McDonald at West Virginia University using an ICP</t>
  </si>
  <si>
    <t>Maps showing the sample locations were also created and their color scheme based on the same classes as the Krigged maps.</t>
  </si>
  <si>
    <t>Exchangable cations &amp; exchangable P were measured in June 2014 on seived soil that had been kept at 4 C</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</si>
</sst>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0"/>
    <numFmt numFmtId="165" formatCode="0.000"/>
  </numFmts>
  <fonts count="12" x14ac:knownFonts="1">
    <font>
      <sz val="11"/>
      <color theme="1"/>
      <name val="Calibri"/>
      <family val="2"/>
      <scheme val="minor"/>
    </font>
    <font>
      <b/>
      <sz val="11"/>
      <color theme="1"/>
      <name val="Calibri"/>
      <family val="2"/>
      <scheme val="minor"/>
    </font>
    <font>
      <b/>
      <sz val="11"/>
      <color theme="1"/>
      <name val="Calibri"/>
      <family val="2"/>
    </font>
    <font>
      <sz val="10"/>
      <name val="Arial"/>
      <family val="2"/>
    </font>
    <font>
      <sz val="11"/>
      <name val="Calibri"/>
      <family val="2"/>
      <scheme val="minor"/>
    </font>
    <font>
      <b/>
      <sz val="11"/>
      <name val="Calibri"/>
      <family val="2"/>
      <scheme val="minor"/>
    </font>
    <font>
      <sz val="12"/>
      <color theme="1"/>
      <name val="Times New Roman"/>
      <family val="1"/>
    </font>
    <font>
      <sz val="9"/>
      <color indexed="81"/>
      <name val="Tahoma"/>
      <family val="2"/>
    </font>
    <font>
      <b/>
      <sz val="9"/>
      <color indexed="81"/>
      <name val="Tahoma"/>
      <family val="2"/>
    </font>
    <font>
      <sz val="72"/>
      <color theme="1"/>
      <name val="Calibri"/>
      <family val="2"/>
      <scheme val="minor"/>
    </font>
    <font>
      <vertAlign val="superscript"/>
      <sz val="11"/>
      <color theme="1"/>
      <name val="Calibri"/>
      <family val="2"/>
      <scheme val="minor"/>
    </font>
    <font>
      <b/>
      <sz val="11"/>
      <color rgb="FF000000"/>
      <name val="Calibri"/>
      <family val="2"/>
    </font>
  </fonts>
  <fills count="12">
    <fill>
      <patternFill patternType="none"/>
    </fill>
    <fill>
      <patternFill patternType="gray125"/>
    </fill>
    <fill>
      <patternFill patternType="solid">
        <fgColor theme="0" tint="-0.14999847407452621"/>
        <bgColor theme="0" tint="-0.14999847407452621"/>
      </patternFill>
    </fill>
    <fill>
      <patternFill patternType="solid">
        <fgColor theme="9" tint="0.39997558519241921"/>
        <bgColor indexed="64"/>
      </patternFill>
    </fill>
    <fill>
      <patternFill patternType="solid">
        <fgColor theme="5" tint="0.59999389629810485"/>
        <bgColor indexed="64"/>
      </patternFill>
    </fill>
    <fill>
      <patternFill patternType="solid">
        <fgColor theme="0" tint="-0.14999847407452621"/>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79998168889431442"/>
        <bgColor indexed="64"/>
      </patternFill>
    </fill>
    <fill>
      <patternFill patternType="solid">
        <fgColor rgb="FFFFFF00"/>
        <bgColor indexed="64"/>
      </patternFill>
    </fill>
    <fill>
      <patternFill patternType="solid">
        <fgColor theme="9" tint="-0.249977111117893"/>
        <bgColor indexed="64"/>
      </patternFill>
    </fill>
    <fill>
      <patternFill patternType="solid">
        <fgColor theme="7" tint="0.39997558519241921"/>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diagonal/>
    </border>
    <border>
      <left/>
      <right/>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style="thin">
        <color auto="1"/>
      </left>
      <right/>
      <top style="thin">
        <color theme="1"/>
      </top>
      <bottom/>
      <diagonal/>
    </border>
    <border>
      <left style="thin">
        <color theme="1"/>
      </left>
      <right/>
      <top style="thin">
        <color auto="1"/>
      </top>
      <bottom/>
      <diagonal/>
    </border>
    <border>
      <left style="thin">
        <color theme="1"/>
      </left>
      <right style="thin">
        <color theme="1"/>
      </right>
      <top style="thin">
        <color theme="1"/>
      </top>
      <bottom style="thin">
        <color theme="1"/>
      </bottom>
      <diagonal/>
    </border>
    <border>
      <left style="thin">
        <color theme="1"/>
      </left>
      <right style="thin">
        <color theme="1"/>
      </right>
      <top style="thin">
        <color theme="1"/>
      </top>
      <bottom/>
      <diagonal/>
    </border>
    <border>
      <left style="thin">
        <color auto="1"/>
      </left>
      <right/>
      <top style="medium">
        <color theme="1"/>
      </top>
      <bottom/>
      <diagonal/>
    </border>
    <border>
      <left style="thin">
        <color theme="1"/>
      </left>
      <right style="thin">
        <color theme="1"/>
      </right>
      <top style="medium">
        <color theme="1"/>
      </top>
      <bottom/>
      <diagonal/>
    </border>
    <border>
      <left style="thin">
        <color auto="1"/>
      </left>
      <right/>
      <top style="thin">
        <color theme="1"/>
      </top>
      <bottom style="thin">
        <color theme="1"/>
      </bottom>
      <diagonal/>
    </border>
    <border>
      <left/>
      <right/>
      <top style="thin">
        <color auto="1"/>
      </top>
      <bottom/>
      <diagonal/>
    </border>
    <border>
      <left style="thin">
        <color auto="1"/>
      </left>
      <right style="thin">
        <color auto="1"/>
      </right>
      <top style="thin">
        <color auto="1"/>
      </top>
      <bottom style="thin">
        <color theme="1"/>
      </bottom>
      <diagonal/>
    </border>
    <border>
      <left style="thin">
        <color auto="1"/>
      </left>
      <right/>
      <top style="thin">
        <color auto="1"/>
      </top>
      <bottom style="thin">
        <color theme="1"/>
      </bottom>
      <diagonal/>
    </border>
    <border>
      <left/>
      <right/>
      <top style="thin">
        <color auto="1"/>
      </top>
      <bottom style="thin">
        <color auto="1"/>
      </bottom>
      <diagonal/>
    </border>
    <border>
      <left style="thin">
        <color auto="1"/>
      </left>
      <right/>
      <top/>
      <bottom/>
      <diagonal/>
    </border>
  </borders>
  <cellStyleXfs count="2">
    <xf numFmtId="0" fontId="0" fillId="0" borderId="0"/>
    <xf numFmtId="0" fontId="3" fillId="0" borderId="0"/>
  </cellStyleXfs>
  <cellXfs count="100">
    <xf numFmtId="0" fontId="0" fillId="0" borderId="0" xfId="0"/>
    <xf numFmtId="0" fontId="0" fillId="0" borderId="0" xfId="0" applyAlignment="1">
      <alignment horizontal="left"/>
    </xf>
    <xf numFmtId="0" fontId="0" fillId="0" borderId="3" xfId="0" applyBorder="1"/>
    <xf numFmtId="0" fontId="1" fillId="0" borderId="2" xfId="0" applyFont="1" applyBorder="1" applyAlignment="1">
      <alignment horizontal="center" wrapText="1"/>
    </xf>
    <xf numFmtId="0" fontId="1" fillId="0" borderId="2" xfId="0" applyFont="1" applyBorder="1" applyAlignment="1">
      <alignment wrapText="1"/>
    </xf>
    <xf numFmtId="0" fontId="0" fillId="0" borderId="0" xfId="0" applyBorder="1"/>
    <xf numFmtId="0" fontId="0" fillId="3" borderId="0" xfId="0" applyFill="1"/>
    <xf numFmtId="0" fontId="0" fillId="4" borderId="0" xfId="0" applyFill="1"/>
    <xf numFmtId="0" fontId="0" fillId="4" borderId="0" xfId="0" applyFill="1" applyBorder="1"/>
    <xf numFmtId="0" fontId="0" fillId="5" borderId="0" xfId="0" applyFill="1"/>
    <xf numFmtId="0" fontId="3" fillId="0" borderId="0" xfId="1"/>
    <xf numFmtId="0" fontId="3" fillId="0" borderId="0" xfId="1" applyFill="1"/>
    <xf numFmtId="0" fontId="0" fillId="6" borderId="0" xfId="0" applyFill="1"/>
    <xf numFmtId="2" fontId="0" fillId="0" borderId="0" xfId="0" applyNumberFormat="1"/>
    <xf numFmtId="2" fontId="1" fillId="0" borderId="2" xfId="0" applyNumberFormat="1" applyFont="1" applyBorder="1" applyAlignment="1">
      <alignment horizontal="center" wrapText="1"/>
    </xf>
    <xf numFmtId="2" fontId="4" fillId="4" borderId="0" xfId="0" applyNumberFormat="1" applyFont="1" applyFill="1"/>
    <xf numFmtId="2" fontId="0" fillId="7" borderId="0" xfId="0" applyNumberFormat="1" applyFill="1"/>
    <xf numFmtId="0" fontId="0" fillId="7" borderId="0" xfId="0" applyFill="1"/>
    <xf numFmtId="2" fontId="0" fillId="0" borderId="2" xfId="0" applyNumberFormat="1" applyFont="1" applyBorder="1"/>
    <xf numFmtId="165" fontId="0" fillId="0" borderId="2" xfId="0" applyNumberFormat="1" applyFont="1" applyBorder="1" applyAlignment="1">
      <alignment horizontal="center"/>
    </xf>
    <xf numFmtId="2" fontId="0" fillId="2" borderId="2" xfId="0" applyNumberFormat="1" applyFont="1" applyFill="1" applyBorder="1"/>
    <xf numFmtId="165" fontId="0" fillId="2" borderId="2" xfId="0" applyNumberFormat="1" applyFont="1" applyFill="1" applyBorder="1" applyAlignment="1">
      <alignment horizontal="center"/>
    </xf>
    <xf numFmtId="2" fontId="0" fillId="0" borderId="5" xfId="0" applyNumberFormat="1" applyFont="1" applyBorder="1"/>
    <xf numFmtId="165" fontId="0" fillId="0" borderId="5" xfId="0" applyNumberFormat="1" applyFont="1" applyBorder="1" applyAlignment="1">
      <alignment horizontal="center"/>
    </xf>
    <xf numFmtId="165" fontId="0" fillId="0" borderId="5" xfId="0" applyNumberFormat="1" applyFont="1" applyBorder="1"/>
    <xf numFmtId="0" fontId="5" fillId="0" borderId="2" xfId="1" applyNumberFormat="1" applyFont="1" applyBorder="1" applyAlignment="1">
      <alignment horizontal="center" wrapText="1"/>
    </xf>
    <xf numFmtId="0" fontId="5" fillId="0" borderId="4" xfId="1" applyNumberFormat="1" applyFont="1" applyBorder="1" applyAlignment="1">
      <alignment horizontal="center" wrapText="1"/>
    </xf>
    <xf numFmtId="0" fontId="0" fillId="0" borderId="0" xfId="0" applyAlignment="1">
      <alignment horizontal="left"/>
    </xf>
    <xf numFmtId="165" fontId="0" fillId="0" borderId="0" xfId="0" applyNumberFormat="1"/>
    <xf numFmtId="165" fontId="0" fillId="3" borderId="0" xfId="0" applyNumberFormat="1" applyFill="1"/>
    <xf numFmtId="0" fontId="6" fillId="0" borderId="0" xfId="0" applyFont="1"/>
    <xf numFmtId="0" fontId="0" fillId="0" borderId="0" xfId="0" applyAlignment="1">
      <alignment horizontal="left"/>
    </xf>
    <xf numFmtId="165" fontId="1" fillId="0" borderId="2" xfId="0" applyNumberFormat="1" applyFont="1" applyBorder="1" applyAlignment="1">
      <alignment horizontal="center" wrapText="1"/>
    </xf>
    <xf numFmtId="0" fontId="1" fillId="0" borderId="6" xfId="0" applyFont="1" applyBorder="1" applyAlignment="1">
      <alignment horizontal="center" wrapText="1"/>
    </xf>
    <xf numFmtId="0" fontId="1" fillId="0" borderId="7" xfId="0" applyFont="1" applyBorder="1" applyAlignment="1">
      <alignment horizontal="center" wrapText="1"/>
    </xf>
    <xf numFmtId="0" fontId="5" fillId="0" borderId="2" xfId="1" applyNumberFormat="1" applyFont="1" applyBorder="1" applyAlignment="1">
      <alignment horizontal="center"/>
    </xf>
    <xf numFmtId="0" fontId="0" fillId="2" borderId="2" xfId="0" applyFont="1" applyFill="1" applyBorder="1"/>
    <xf numFmtId="0" fontId="0" fillId="2" borderId="2" xfId="0" applyFont="1" applyFill="1" applyBorder="1" applyAlignment="1">
      <alignment horizontal="center"/>
    </xf>
    <xf numFmtId="0" fontId="0" fillId="2" borderId="2" xfId="0" applyNumberFormat="1" applyFont="1" applyFill="1" applyBorder="1" applyAlignment="1">
      <alignment horizontal="center"/>
    </xf>
    <xf numFmtId="14" fontId="0" fillId="2" borderId="2" xfId="0" applyNumberFormat="1" applyFont="1" applyFill="1" applyBorder="1"/>
    <xf numFmtId="165" fontId="0" fillId="2" borderId="2" xfId="0" applyNumberFormat="1" applyFont="1" applyFill="1" applyBorder="1"/>
    <xf numFmtId="164" fontId="0" fillId="2" borderId="2" xfId="0" applyNumberFormat="1" applyFont="1" applyFill="1" applyBorder="1"/>
    <xf numFmtId="165" fontId="4" fillId="2" borderId="2" xfId="1" applyNumberFormat="1" applyFont="1" applyFill="1" applyBorder="1" applyAlignment="1"/>
    <xf numFmtId="0" fontId="0" fillId="0" borderId="2" xfId="0" applyFont="1" applyBorder="1"/>
    <xf numFmtId="0" fontId="0" fillId="0" borderId="2" xfId="0" applyFont="1" applyBorder="1" applyAlignment="1">
      <alignment horizontal="center"/>
    </xf>
    <xf numFmtId="0" fontId="0" fillId="0" borderId="2" xfId="0" applyNumberFormat="1" applyFont="1" applyBorder="1" applyAlignment="1">
      <alignment horizontal="center"/>
    </xf>
    <xf numFmtId="14" fontId="0" fillId="0" borderId="2" xfId="0" applyNumberFormat="1" applyFont="1" applyBorder="1"/>
    <xf numFmtId="165" fontId="0" fillId="0" borderId="2" xfId="0" applyNumberFormat="1" applyFont="1" applyBorder="1"/>
    <xf numFmtId="164" fontId="0" fillId="0" borderId="2" xfId="0" applyNumberFormat="1" applyFont="1" applyBorder="1"/>
    <xf numFmtId="165" fontId="4" fillId="0" borderId="2" xfId="1" applyNumberFormat="1" applyFont="1" applyBorder="1" applyAlignment="1"/>
    <xf numFmtId="2" fontId="4" fillId="0" borderId="2" xfId="1" applyNumberFormat="1" applyFont="1" applyBorder="1" applyAlignment="1"/>
    <xf numFmtId="2" fontId="4" fillId="2" borderId="2" xfId="1" applyNumberFormat="1" applyFont="1" applyFill="1" applyBorder="1" applyAlignment="1"/>
    <xf numFmtId="0" fontId="0" fillId="0" borderId="5" xfId="0" applyFont="1" applyBorder="1"/>
    <xf numFmtId="0" fontId="0" fillId="0" borderId="5" xfId="0" applyFont="1" applyBorder="1" applyAlignment="1">
      <alignment horizontal="center"/>
    </xf>
    <xf numFmtId="0" fontId="0" fillId="0" borderId="5" xfId="0" applyNumberFormat="1" applyFont="1" applyBorder="1" applyAlignment="1">
      <alignment horizontal="center"/>
    </xf>
    <xf numFmtId="14" fontId="0" fillId="0" borderId="5" xfId="0" applyNumberFormat="1" applyFont="1" applyBorder="1"/>
    <xf numFmtId="164" fontId="0" fillId="0" borderId="5" xfId="0" applyNumberFormat="1" applyFont="1" applyBorder="1"/>
    <xf numFmtId="2" fontId="4" fillId="0" borderId="5" xfId="1" applyNumberFormat="1" applyFont="1" applyBorder="1" applyAlignment="1"/>
    <xf numFmtId="165" fontId="4" fillId="0" borderId="5" xfId="1" applyNumberFormat="1" applyFont="1" applyBorder="1" applyAlignment="1"/>
    <xf numFmtId="0" fontId="0" fillId="0" borderId="0" xfId="0" applyAlignment="1">
      <alignment horizontal="left"/>
    </xf>
    <xf numFmtId="0" fontId="0" fillId="0" borderId="8" xfId="0" applyFont="1" applyBorder="1"/>
    <xf numFmtId="1" fontId="0" fillId="2" borderId="10" xfId="0" applyNumberFormat="1" applyFont="1" applyFill="1" applyBorder="1"/>
    <xf numFmtId="0" fontId="0" fillId="2" borderId="11" xfId="0" applyFont="1" applyFill="1" applyBorder="1"/>
    <xf numFmtId="1" fontId="0" fillId="0" borderId="6" xfId="0" applyNumberFormat="1" applyFont="1" applyBorder="1"/>
    <xf numFmtId="0" fontId="0" fillId="0" borderId="9" xfId="0" applyFont="1" applyBorder="1"/>
    <xf numFmtId="1" fontId="0" fillId="2" borderId="6" xfId="0" applyNumberFormat="1" applyFont="1" applyFill="1" applyBorder="1"/>
    <xf numFmtId="0" fontId="0" fillId="2" borderId="9" xfId="0" applyFont="1" applyFill="1" applyBorder="1"/>
    <xf numFmtId="1" fontId="0" fillId="0" borderId="12" xfId="0" applyNumberFormat="1" applyFont="1" applyBorder="1"/>
    <xf numFmtId="2" fontId="0" fillId="2" borderId="4" xfId="0" applyNumberFormat="1" applyFont="1" applyFill="1" applyBorder="1"/>
    <xf numFmtId="2" fontId="0" fillId="0" borderId="4" xfId="0" applyNumberFormat="1" applyFont="1" applyBorder="1"/>
    <xf numFmtId="2" fontId="0" fillId="0" borderId="15" xfId="0" applyNumberFormat="1" applyFont="1" applyBorder="1"/>
    <xf numFmtId="2" fontId="0" fillId="0" borderId="14" xfId="0" applyNumberFormat="1" applyFont="1" applyBorder="1"/>
    <xf numFmtId="0" fontId="1" fillId="0" borderId="13" xfId="0" applyFont="1" applyBorder="1" applyAlignment="1">
      <alignment horizontal="center" wrapText="1"/>
    </xf>
    <xf numFmtId="164" fontId="0" fillId="2" borderId="13" xfId="0" applyNumberFormat="1" applyFont="1" applyFill="1" applyBorder="1"/>
    <xf numFmtId="164" fontId="0" fillId="0" borderId="13" xfId="0" applyNumberFormat="1" applyFont="1" applyBorder="1"/>
    <xf numFmtId="164" fontId="0" fillId="0" borderId="16" xfId="0" applyNumberFormat="1" applyFont="1" applyBorder="1"/>
    <xf numFmtId="0" fontId="1" fillId="0" borderId="4" xfId="0" applyFont="1" applyBorder="1" applyAlignment="1">
      <alignment horizontal="center" wrapText="1"/>
    </xf>
    <xf numFmtId="2" fontId="0" fillId="2" borderId="4" xfId="0" applyNumberFormat="1" applyFont="1" applyFill="1" applyBorder="1" applyAlignment="1">
      <alignment horizontal="right"/>
    </xf>
    <xf numFmtId="2" fontId="0" fillId="0" borderId="4" xfId="0" applyNumberFormat="1" applyFont="1" applyBorder="1" applyAlignment="1">
      <alignment horizontal="right"/>
    </xf>
    <xf numFmtId="2" fontId="0" fillId="0" borderId="14" xfId="0" applyNumberFormat="1" applyFont="1" applyBorder="1" applyAlignment="1">
      <alignment horizontal="right"/>
    </xf>
    <xf numFmtId="0" fontId="0" fillId="0" borderId="0" xfId="0" applyAlignment="1">
      <alignment horizontal="left"/>
    </xf>
    <xf numFmtId="0" fontId="1" fillId="0" borderId="17" xfId="0" applyFont="1" applyFill="1" applyBorder="1" applyAlignment="1">
      <alignment horizontal="center" wrapText="1"/>
    </xf>
    <xf numFmtId="0" fontId="1" fillId="0" borderId="0" xfId="0" applyFont="1"/>
    <xf numFmtId="0" fontId="9" fillId="0" borderId="0" xfId="0" applyFont="1"/>
    <xf numFmtId="0" fontId="0" fillId="0" borderId="0" xfId="0" applyAlignment="1">
      <alignment vertical="center"/>
    </xf>
    <xf numFmtId="0" fontId="0" fillId="8" borderId="0" xfId="0" applyFill="1"/>
    <xf numFmtId="2" fontId="0" fillId="2" borderId="1" xfId="0" applyNumberFormat="1" applyFont="1" applyFill="1" applyBorder="1" applyAlignment="1">
      <alignment horizontal="right"/>
    </xf>
    <xf numFmtId="2" fontId="0" fillId="0" borderId="1" xfId="0" applyNumberFormat="1" applyFont="1" applyBorder="1" applyAlignment="1">
      <alignment horizontal="right"/>
    </xf>
    <xf numFmtId="0" fontId="0" fillId="2" borderId="1" xfId="0" applyFont="1" applyFill="1" applyBorder="1" applyAlignment="1">
      <alignment horizontal="right"/>
    </xf>
    <xf numFmtId="0" fontId="0" fillId="0" borderId="1" xfId="0" applyFont="1" applyBorder="1" applyAlignment="1">
      <alignment horizontal="right"/>
    </xf>
    <xf numFmtId="2" fontId="0" fillId="9" borderId="1" xfId="0" applyNumberFormat="1" applyFont="1" applyFill="1" applyBorder="1" applyAlignment="1">
      <alignment horizontal="right"/>
    </xf>
    <xf numFmtId="0" fontId="0" fillId="0" borderId="0" xfId="0" applyAlignment="1">
      <alignment horizontal="left"/>
    </xf>
    <xf numFmtId="0" fontId="0" fillId="5" borderId="1" xfId="0" applyFill="1" applyBorder="1"/>
    <xf numFmtId="0" fontId="11" fillId="0" borderId="1" xfId="0" applyFont="1" applyFill="1" applyBorder="1" applyAlignment="1">
      <alignment horizontal="center" wrapText="1"/>
    </xf>
    <xf numFmtId="0" fontId="0" fillId="10" borderId="0" xfId="0" applyFill="1"/>
    <xf numFmtId="0" fontId="0" fillId="11" borderId="0" xfId="0" applyFill="1"/>
    <xf numFmtId="0" fontId="1" fillId="0" borderId="1" xfId="0" applyFont="1" applyFill="1" applyBorder="1" applyAlignment="1">
      <alignment horizontal="center" wrapText="1"/>
    </xf>
    <xf numFmtId="165" fontId="0" fillId="2" borderId="8" xfId="0" applyNumberFormat="1" applyFont="1" applyFill="1" applyBorder="1"/>
    <xf numFmtId="165" fontId="0" fillId="0" borderId="8" xfId="0" applyNumberFormat="1" applyFont="1" applyBorder="1"/>
    <xf numFmtId="0" fontId="0" fillId="0" borderId="0" xfId="0" applyAlignment="1">
      <alignment horizontal="left"/>
    </xf>
  </cellXfs>
  <cellStyles count="2">
    <cellStyle name="Normal" xfId="0" builtinId="0"/>
    <cellStyle name="Normal 2" xfId="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theme" Target="theme/theme1.xml"/><Relationship Id="rId7" Type="http://schemas.openxmlformats.org/officeDocument/2006/relationships/styles" Target="styles.xml"/><Relationship Id="rId8" Type="http://schemas.openxmlformats.org/officeDocument/2006/relationships/sharedStrings" Target="sharedStrings.xml"/><Relationship Id="rId9" Type="http://schemas.openxmlformats.org/officeDocument/2006/relationships/calcChain" Target="calcChain.xml"/><Relationship Id="rId1" Type="http://schemas.openxmlformats.org/officeDocument/2006/relationships/worksheet" Target="worksheets/sheet1.xml"/><Relationship Id="rId2" Type="http://schemas.openxmlformats.org/officeDocument/2006/relationships/worksheet" Target="worksheets/sheet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9" Type="http://schemas.openxmlformats.org/officeDocument/2006/relationships/image" Target="../media/image10.jpeg"/><Relationship Id="rId20" Type="http://schemas.openxmlformats.org/officeDocument/2006/relationships/image" Target="../media/image21.jpg"/><Relationship Id="rId21" Type="http://schemas.openxmlformats.org/officeDocument/2006/relationships/image" Target="../media/image22.jpg"/><Relationship Id="rId22" Type="http://schemas.openxmlformats.org/officeDocument/2006/relationships/image" Target="../media/image23.jpg"/><Relationship Id="rId10" Type="http://schemas.openxmlformats.org/officeDocument/2006/relationships/image" Target="../media/image11.jpeg"/><Relationship Id="rId11" Type="http://schemas.openxmlformats.org/officeDocument/2006/relationships/image" Target="../media/image12.jpeg"/><Relationship Id="rId12" Type="http://schemas.openxmlformats.org/officeDocument/2006/relationships/image" Target="../media/image13.jpeg"/><Relationship Id="rId13" Type="http://schemas.openxmlformats.org/officeDocument/2006/relationships/image" Target="../media/image14.jpeg"/><Relationship Id="rId14" Type="http://schemas.openxmlformats.org/officeDocument/2006/relationships/image" Target="../media/image15.jpeg"/><Relationship Id="rId15" Type="http://schemas.openxmlformats.org/officeDocument/2006/relationships/image" Target="../media/image16.jpg"/><Relationship Id="rId16" Type="http://schemas.openxmlformats.org/officeDocument/2006/relationships/image" Target="../media/image17.jpg"/><Relationship Id="rId17" Type="http://schemas.openxmlformats.org/officeDocument/2006/relationships/image" Target="../media/image18.jpg"/><Relationship Id="rId18" Type="http://schemas.openxmlformats.org/officeDocument/2006/relationships/image" Target="../media/image19.jpg"/><Relationship Id="rId19" Type="http://schemas.openxmlformats.org/officeDocument/2006/relationships/image" Target="../media/image20.jpg"/><Relationship Id="rId1" Type="http://schemas.openxmlformats.org/officeDocument/2006/relationships/image" Target="../media/image2.jpg"/><Relationship Id="rId2" Type="http://schemas.openxmlformats.org/officeDocument/2006/relationships/image" Target="../media/image3.jpg"/><Relationship Id="rId3" Type="http://schemas.openxmlformats.org/officeDocument/2006/relationships/image" Target="../media/image4.png"/><Relationship Id="rId4" Type="http://schemas.openxmlformats.org/officeDocument/2006/relationships/image" Target="../media/image5.jpeg"/><Relationship Id="rId5" Type="http://schemas.openxmlformats.org/officeDocument/2006/relationships/image" Target="../media/image6.jpeg"/><Relationship Id="rId6" Type="http://schemas.openxmlformats.org/officeDocument/2006/relationships/image" Target="../media/image7.jpeg"/><Relationship Id="rId7" Type="http://schemas.openxmlformats.org/officeDocument/2006/relationships/image" Target="../media/image8.jpeg"/><Relationship Id="rId8" Type="http://schemas.openxmlformats.org/officeDocument/2006/relationships/image" Target="../media/image9.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15</xdr:col>
      <xdr:colOff>167881</xdr:colOff>
      <xdr:row>62</xdr:row>
      <xdr:rowOff>95249</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190500"/>
          <a:ext cx="8702281" cy="11715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14</xdr:col>
      <xdr:colOff>381000</xdr:colOff>
      <xdr:row>7</xdr:row>
      <xdr:rowOff>81644</xdr:rowOff>
    </xdr:from>
    <xdr:to>
      <xdr:col>44</xdr:col>
      <xdr:colOff>585106</xdr:colOff>
      <xdr:row>53</xdr:row>
      <xdr:rowOff>0</xdr:rowOff>
    </xdr:to>
    <xdr:grpSp>
      <xdr:nvGrpSpPr>
        <xdr:cNvPr id="8" name="Group 7"/>
        <xdr:cNvGrpSpPr/>
      </xdr:nvGrpSpPr>
      <xdr:grpSpPr>
        <a:xfrm>
          <a:off x="9863667" y="2367644"/>
          <a:ext cx="20524106" cy="8486623"/>
          <a:chOff x="0" y="1537608"/>
          <a:chExt cx="22923511" cy="9552214"/>
        </a:xfrm>
      </xdr:grpSpPr>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632857"/>
            <a:ext cx="11400217" cy="9456965"/>
          </a:xfrm>
          <a:prstGeom prst="rect">
            <a:avLst/>
          </a:prstGeom>
        </xdr:spPr>
      </xdr:pic>
      <xdr:pic>
        <xdr:nvPicPr>
          <xdr:cNvPr id="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180543" y="1705438"/>
            <a:ext cx="11742968" cy="9352621"/>
          </a:xfrm>
          <a:prstGeom prst="rect">
            <a:avLst/>
          </a:prstGeom>
        </xdr:spPr>
      </xdr:pic>
      <xdr:sp macro="" textlink="">
        <xdr:nvSpPr>
          <xdr:cNvPr id="4" name="TextBox 3"/>
          <xdr:cNvSpPr txBox="1"/>
        </xdr:nvSpPr>
        <xdr:spPr>
          <a:xfrm>
            <a:off x="4188318" y="1537608"/>
            <a:ext cx="2780120" cy="90633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algn="ctr"/>
            <a:r>
              <a:rPr lang="en-US" sz="2800"/>
              <a:t>Watershed 3</a:t>
            </a:r>
          </a:p>
          <a:p>
            <a:pPr algn="ctr"/>
            <a:r>
              <a:rPr lang="en-US" sz="2400"/>
              <a:t>50x50 m sample grid</a:t>
            </a:r>
          </a:p>
        </xdr:txBody>
      </xdr:sp>
      <xdr:sp macro="" textlink="">
        <xdr:nvSpPr>
          <xdr:cNvPr id="5" name="TextBox 4"/>
          <xdr:cNvSpPr txBox="1"/>
        </xdr:nvSpPr>
        <xdr:spPr>
          <a:xfrm>
            <a:off x="15648254" y="1581150"/>
            <a:ext cx="2780120" cy="90633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pPr algn="ctr"/>
            <a:r>
              <a:rPr lang="en-US" sz="2800"/>
              <a:t>Watershed 7</a:t>
            </a:r>
          </a:p>
          <a:p>
            <a:pPr algn="ctr"/>
            <a:r>
              <a:rPr lang="en-US" sz="2400"/>
              <a:t>40x40 m sample grid</a:t>
            </a:r>
          </a:p>
        </xdr:txBody>
      </xdr:sp>
      <xdr:sp macro="" textlink="">
        <xdr:nvSpPr>
          <xdr:cNvPr id="6" name="TextBox 5"/>
          <xdr:cNvSpPr txBox="1"/>
        </xdr:nvSpPr>
        <xdr:spPr>
          <a:xfrm>
            <a:off x="2653392" y="3102429"/>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a:t>
            </a:r>
          </a:p>
        </xdr:txBody>
      </xdr:sp>
      <xdr:sp macro="" textlink="">
        <xdr:nvSpPr>
          <xdr:cNvPr id="10" name="TextBox 9"/>
          <xdr:cNvSpPr txBox="1"/>
        </xdr:nvSpPr>
        <xdr:spPr>
          <a:xfrm>
            <a:off x="2647456" y="3404506"/>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2</a:t>
            </a:r>
          </a:p>
        </xdr:txBody>
      </xdr:sp>
      <xdr:sp macro="" textlink="">
        <xdr:nvSpPr>
          <xdr:cNvPr id="11" name="TextBox 10"/>
          <xdr:cNvSpPr txBox="1"/>
        </xdr:nvSpPr>
        <xdr:spPr>
          <a:xfrm>
            <a:off x="2645228" y="3761015"/>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3</a:t>
            </a:r>
          </a:p>
        </xdr:txBody>
      </xdr:sp>
      <xdr:sp macro="" textlink="">
        <xdr:nvSpPr>
          <xdr:cNvPr id="12" name="TextBox 11"/>
          <xdr:cNvSpPr txBox="1"/>
        </xdr:nvSpPr>
        <xdr:spPr>
          <a:xfrm>
            <a:off x="2643003" y="4063092"/>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4</a:t>
            </a:r>
          </a:p>
        </xdr:txBody>
      </xdr:sp>
      <xdr:sp macro="" textlink="">
        <xdr:nvSpPr>
          <xdr:cNvPr id="13" name="TextBox 12"/>
          <xdr:cNvSpPr txBox="1"/>
        </xdr:nvSpPr>
        <xdr:spPr>
          <a:xfrm>
            <a:off x="2642015" y="4403516"/>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5</a:t>
            </a:r>
          </a:p>
        </xdr:txBody>
      </xdr:sp>
      <xdr:sp macro="" textlink="">
        <xdr:nvSpPr>
          <xdr:cNvPr id="14" name="TextBox 13"/>
          <xdr:cNvSpPr txBox="1"/>
        </xdr:nvSpPr>
        <xdr:spPr>
          <a:xfrm>
            <a:off x="2629894" y="4755073"/>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6</a:t>
            </a:r>
          </a:p>
        </xdr:txBody>
      </xdr:sp>
      <xdr:sp macro="" textlink="">
        <xdr:nvSpPr>
          <xdr:cNvPr id="15" name="TextBox 14"/>
          <xdr:cNvSpPr txBox="1"/>
        </xdr:nvSpPr>
        <xdr:spPr>
          <a:xfrm>
            <a:off x="2635091" y="5097971"/>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7</a:t>
            </a:r>
          </a:p>
        </xdr:txBody>
      </xdr:sp>
      <xdr:sp macro="" textlink="">
        <xdr:nvSpPr>
          <xdr:cNvPr id="17" name="Flowchart: Summing Junction 16"/>
          <xdr:cNvSpPr/>
        </xdr:nvSpPr>
        <xdr:spPr>
          <a:xfrm>
            <a:off x="3856145" y="353667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 name="Flowchart: Summing Junction 17"/>
          <xdr:cNvSpPr/>
        </xdr:nvSpPr>
        <xdr:spPr>
          <a:xfrm>
            <a:off x="4869344" y="3556552"/>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 name="Flowchart: Summing Junction 18"/>
          <xdr:cNvSpPr/>
        </xdr:nvSpPr>
        <xdr:spPr>
          <a:xfrm>
            <a:off x="5178522" y="356371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 name="Flowchart: Summing Junction 19"/>
          <xdr:cNvSpPr/>
        </xdr:nvSpPr>
        <xdr:spPr>
          <a:xfrm>
            <a:off x="3212350" y="387791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 name="Flowchart: Summing Junction 20"/>
          <xdr:cNvSpPr/>
        </xdr:nvSpPr>
        <xdr:spPr>
          <a:xfrm>
            <a:off x="5176865" y="323518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2" name="Flowchart: Summing Junction 21"/>
          <xdr:cNvSpPr/>
        </xdr:nvSpPr>
        <xdr:spPr>
          <a:xfrm>
            <a:off x="5511483" y="3566847"/>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 name="Flowchart: Summing Junction 22"/>
          <xdr:cNvSpPr/>
        </xdr:nvSpPr>
        <xdr:spPr>
          <a:xfrm>
            <a:off x="4506566" y="390607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 name="Flowchart: Summing Junction 23"/>
          <xdr:cNvSpPr/>
        </xdr:nvSpPr>
        <xdr:spPr>
          <a:xfrm>
            <a:off x="3864428" y="388454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 name="Flowchart: Summing Junction 24"/>
          <xdr:cNvSpPr/>
        </xdr:nvSpPr>
        <xdr:spPr>
          <a:xfrm>
            <a:off x="5183492" y="391270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 name="Flowchart: Summing Junction 25"/>
          <xdr:cNvSpPr/>
        </xdr:nvSpPr>
        <xdr:spPr>
          <a:xfrm>
            <a:off x="5505391" y="3928147"/>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 name="Flowchart: Summing Junction 26"/>
          <xdr:cNvSpPr/>
        </xdr:nvSpPr>
        <xdr:spPr>
          <a:xfrm>
            <a:off x="5827288" y="392761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 name="Flowchart: Summing Junction 27"/>
          <xdr:cNvSpPr/>
        </xdr:nvSpPr>
        <xdr:spPr>
          <a:xfrm>
            <a:off x="6153031" y="392264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9" name="Flowchart: Summing Junction 28"/>
          <xdr:cNvSpPr/>
        </xdr:nvSpPr>
        <xdr:spPr>
          <a:xfrm>
            <a:off x="3202410" y="420756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0" name="Flowchart: Summing Junction 29"/>
          <xdr:cNvSpPr/>
        </xdr:nvSpPr>
        <xdr:spPr>
          <a:xfrm>
            <a:off x="3542353" y="4217682"/>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1" name="Flowchart: Summing Junction 30"/>
          <xdr:cNvSpPr/>
        </xdr:nvSpPr>
        <xdr:spPr>
          <a:xfrm>
            <a:off x="3865729" y="422779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2" name="Flowchart: Summing Junction 31"/>
          <xdr:cNvSpPr/>
        </xdr:nvSpPr>
        <xdr:spPr>
          <a:xfrm>
            <a:off x="4205672" y="4231112"/>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3" name="Flowchart: Summing Junction 32"/>
          <xdr:cNvSpPr/>
        </xdr:nvSpPr>
        <xdr:spPr>
          <a:xfrm>
            <a:off x="4523131" y="422762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4" name="Flowchart: Summing Junction 33"/>
          <xdr:cNvSpPr/>
        </xdr:nvSpPr>
        <xdr:spPr>
          <a:xfrm>
            <a:off x="4841182" y="4232412"/>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5" name="Flowchart: Summing Junction 34"/>
          <xdr:cNvSpPr/>
        </xdr:nvSpPr>
        <xdr:spPr>
          <a:xfrm>
            <a:off x="5191774" y="425229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6" name="Flowchart: Summing Junction 35"/>
          <xdr:cNvSpPr/>
        </xdr:nvSpPr>
        <xdr:spPr>
          <a:xfrm>
            <a:off x="5807409" y="424732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7" name="Flowchart: Summing Junction 36"/>
          <xdr:cNvSpPr/>
        </xdr:nvSpPr>
        <xdr:spPr>
          <a:xfrm>
            <a:off x="6166281" y="425063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8" name="Flowchart: Summing Junction 37"/>
          <xdr:cNvSpPr/>
        </xdr:nvSpPr>
        <xdr:spPr>
          <a:xfrm>
            <a:off x="6476051" y="425394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39" name="TextBox 38"/>
          <xdr:cNvSpPr txBox="1"/>
        </xdr:nvSpPr>
        <xdr:spPr>
          <a:xfrm>
            <a:off x="2624795" y="5448407"/>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8</a:t>
            </a:r>
          </a:p>
        </xdr:txBody>
      </xdr:sp>
      <xdr:sp macro="" textlink="">
        <xdr:nvSpPr>
          <xdr:cNvPr id="40" name="TextBox 39"/>
          <xdr:cNvSpPr txBox="1"/>
        </xdr:nvSpPr>
        <xdr:spPr>
          <a:xfrm>
            <a:off x="2546501" y="6454915"/>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11</a:t>
            </a:r>
          </a:p>
        </xdr:txBody>
      </xdr:sp>
      <xdr:sp macro="" textlink="">
        <xdr:nvSpPr>
          <xdr:cNvPr id="41" name="TextBox 40"/>
          <xdr:cNvSpPr txBox="1"/>
        </xdr:nvSpPr>
        <xdr:spPr>
          <a:xfrm>
            <a:off x="2531234" y="6118081"/>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10</a:t>
            </a:r>
          </a:p>
        </xdr:txBody>
      </xdr:sp>
      <xdr:sp macro="" textlink="">
        <xdr:nvSpPr>
          <xdr:cNvPr id="42" name="TextBox 41"/>
          <xdr:cNvSpPr txBox="1"/>
        </xdr:nvSpPr>
        <xdr:spPr>
          <a:xfrm>
            <a:off x="2628578" y="5775187"/>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9</a:t>
            </a:r>
          </a:p>
        </xdr:txBody>
      </xdr:sp>
      <xdr:sp macro="" textlink="">
        <xdr:nvSpPr>
          <xdr:cNvPr id="43" name="TextBox 42"/>
          <xdr:cNvSpPr txBox="1"/>
        </xdr:nvSpPr>
        <xdr:spPr>
          <a:xfrm>
            <a:off x="2551945" y="6797816"/>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12</a:t>
            </a:r>
          </a:p>
        </xdr:txBody>
      </xdr:sp>
      <xdr:sp macro="" textlink="">
        <xdr:nvSpPr>
          <xdr:cNvPr id="44" name="TextBox 43"/>
          <xdr:cNvSpPr txBox="1"/>
        </xdr:nvSpPr>
        <xdr:spPr>
          <a:xfrm>
            <a:off x="2546501" y="7135274"/>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13</a:t>
            </a:r>
          </a:p>
        </xdr:txBody>
      </xdr:sp>
      <xdr:sp macro="" textlink="">
        <xdr:nvSpPr>
          <xdr:cNvPr id="45" name="TextBox 44"/>
          <xdr:cNvSpPr txBox="1"/>
        </xdr:nvSpPr>
        <xdr:spPr>
          <a:xfrm>
            <a:off x="2530174" y="7461845"/>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14</a:t>
            </a:r>
          </a:p>
        </xdr:txBody>
      </xdr:sp>
      <xdr:sp macro="" textlink="">
        <xdr:nvSpPr>
          <xdr:cNvPr id="46" name="TextBox 45"/>
          <xdr:cNvSpPr txBox="1"/>
        </xdr:nvSpPr>
        <xdr:spPr>
          <a:xfrm>
            <a:off x="2535615" y="7793858"/>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15</a:t>
            </a:r>
          </a:p>
        </xdr:txBody>
      </xdr:sp>
      <xdr:sp macro="" textlink="">
        <xdr:nvSpPr>
          <xdr:cNvPr id="47" name="TextBox 46"/>
          <xdr:cNvSpPr txBox="1"/>
        </xdr:nvSpPr>
        <xdr:spPr>
          <a:xfrm>
            <a:off x="2530172" y="8147646"/>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16</a:t>
            </a:r>
          </a:p>
        </xdr:txBody>
      </xdr:sp>
      <xdr:sp macro="" textlink="">
        <xdr:nvSpPr>
          <xdr:cNvPr id="48" name="TextBox 47"/>
          <xdr:cNvSpPr txBox="1"/>
        </xdr:nvSpPr>
        <xdr:spPr>
          <a:xfrm>
            <a:off x="2524729" y="8501432"/>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17</a:t>
            </a:r>
          </a:p>
        </xdr:txBody>
      </xdr:sp>
      <xdr:sp macro="" textlink="">
        <xdr:nvSpPr>
          <xdr:cNvPr id="49" name="TextBox 48"/>
          <xdr:cNvSpPr txBox="1"/>
        </xdr:nvSpPr>
        <xdr:spPr>
          <a:xfrm>
            <a:off x="2524728" y="8828001"/>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18</a:t>
            </a:r>
          </a:p>
        </xdr:txBody>
      </xdr:sp>
      <xdr:sp macro="" textlink="">
        <xdr:nvSpPr>
          <xdr:cNvPr id="50" name="TextBox 49"/>
          <xdr:cNvSpPr txBox="1"/>
        </xdr:nvSpPr>
        <xdr:spPr>
          <a:xfrm>
            <a:off x="3152774" y="2792179"/>
            <a:ext cx="324512"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A</a:t>
            </a:r>
          </a:p>
        </xdr:txBody>
      </xdr:sp>
      <xdr:sp macro="" textlink="">
        <xdr:nvSpPr>
          <xdr:cNvPr id="51" name="TextBox 50"/>
          <xdr:cNvSpPr txBox="1"/>
        </xdr:nvSpPr>
        <xdr:spPr>
          <a:xfrm>
            <a:off x="3482068" y="2788090"/>
            <a:ext cx="314060"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B</a:t>
            </a:r>
          </a:p>
        </xdr:txBody>
      </xdr:sp>
      <xdr:sp macro="" textlink="">
        <xdr:nvSpPr>
          <xdr:cNvPr id="52" name="TextBox 51"/>
          <xdr:cNvSpPr txBox="1"/>
        </xdr:nvSpPr>
        <xdr:spPr>
          <a:xfrm>
            <a:off x="3804558" y="2790805"/>
            <a:ext cx="306815"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C</a:t>
            </a:r>
          </a:p>
        </xdr:txBody>
      </xdr:sp>
      <xdr:sp macro="" textlink="">
        <xdr:nvSpPr>
          <xdr:cNvPr id="53" name="TextBox 52"/>
          <xdr:cNvSpPr txBox="1"/>
        </xdr:nvSpPr>
        <xdr:spPr>
          <a:xfrm>
            <a:off x="4133852" y="2793523"/>
            <a:ext cx="330155"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D</a:t>
            </a:r>
          </a:p>
        </xdr:txBody>
      </xdr:sp>
      <xdr:sp macro="" textlink="">
        <xdr:nvSpPr>
          <xdr:cNvPr id="54" name="TextBox 53"/>
          <xdr:cNvSpPr txBox="1"/>
        </xdr:nvSpPr>
        <xdr:spPr>
          <a:xfrm>
            <a:off x="4483554" y="2789435"/>
            <a:ext cx="297261"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E</a:t>
            </a:r>
          </a:p>
        </xdr:txBody>
      </xdr:sp>
      <xdr:sp macro="" textlink="">
        <xdr:nvSpPr>
          <xdr:cNvPr id="55" name="TextBox 54"/>
          <xdr:cNvSpPr txBox="1"/>
        </xdr:nvSpPr>
        <xdr:spPr>
          <a:xfrm>
            <a:off x="4812848" y="2792159"/>
            <a:ext cx="290592"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F</a:t>
            </a:r>
          </a:p>
        </xdr:txBody>
      </xdr:sp>
      <xdr:sp macro="" textlink="">
        <xdr:nvSpPr>
          <xdr:cNvPr id="56" name="TextBox 55"/>
          <xdr:cNvSpPr txBox="1"/>
        </xdr:nvSpPr>
        <xdr:spPr>
          <a:xfrm>
            <a:off x="5114923" y="2794874"/>
            <a:ext cx="33175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G</a:t>
            </a:r>
          </a:p>
        </xdr:txBody>
      </xdr:sp>
      <xdr:sp macro="" textlink="">
        <xdr:nvSpPr>
          <xdr:cNvPr id="57" name="TextBox 56"/>
          <xdr:cNvSpPr txBox="1"/>
        </xdr:nvSpPr>
        <xdr:spPr>
          <a:xfrm>
            <a:off x="5437411" y="2797593"/>
            <a:ext cx="330283"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H</a:t>
            </a:r>
          </a:p>
        </xdr:txBody>
      </xdr:sp>
      <xdr:sp macro="" textlink="">
        <xdr:nvSpPr>
          <xdr:cNvPr id="58" name="TextBox 57"/>
          <xdr:cNvSpPr txBox="1"/>
        </xdr:nvSpPr>
        <xdr:spPr>
          <a:xfrm>
            <a:off x="5800724" y="2807111"/>
            <a:ext cx="246221"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I</a:t>
            </a:r>
          </a:p>
        </xdr:txBody>
      </xdr:sp>
      <xdr:sp macro="" textlink="">
        <xdr:nvSpPr>
          <xdr:cNvPr id="59" name="TextBox 58"/>
          <xdr:cNvSpPr txBox="1"/>
        </xdr:nvSpPr>
        <xdr:spPr>
          <a:xfrm>
            <a:off x="6116409" y="2809832"/>
            <a:ext cx="26109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J</a:t>
            </a:r>
          </a:p>
        </xdr:txBody>
      </xdr:sp>
      <xdr:sp macro="" textlink="">
        <xdr:nvSpPr>
          <xdr:cNvPr id="60" name="TextBox 59"/>
          <xdr:cNvSpPr txBox="1"/>
        </xdr:nvSpPr>
        <xdr:spPr>
          <a:xfrm>
            <a:off x="6432094" y="2819353"/>
            <a:ext cx="310919"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K</a:t>
            </a:r>
          </a:p>
        </xdr:txBody>
      </xdr:sp>
      <xdr:sp macro="" textlink="">
        <xdr:nvSpPr>
          <xdr:cNvPr id="61" name="TextBox 60"/>
          <xdr:cNvSpPr txBox="1"/>
        </xdr:nvSpPr>
        <xdr:spPr>
          <a:xfrm>
            <a:off x="6774999" y="2822072"/>
            <a:ext cx="28225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L</a:t>
            </a:r>
          </a:p>
        </xdr:txBody>
      </xdr:sp>
      <xdr:sp macro="" textlink="">
        <xdr:nvSpPr>
          <xdr:cNvPr id="67" name="Flowchart: Summing Junction 66"/>
          <xdr:cNvSpPr/>
        </xdr:nvSpPr>
        <xdr:spPr>
          <a:xfrm>
            <a:off x="4515619" y="458838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68" name="Flowchart: Summing Junction 67"/>
          <xdr:cNvSpPr/>
        </xdr:nvSpPr>
        <xdr:spPr>
          <a:xfrm>
            <a:off x="4838108" y="459791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69" name="Flowchart: Summing Junction 68"/>
          <xdr:cNvSpPr/>
        </xdr:nvSpPr>
        <xdr:spPr>
          <a:xfrm>
            <a:off x="5160597" y="460063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0" name="Flowchart: Summing Junction 69"/>
          <xdr:cNvSpPr/>
        </xdr:nvSpPr>
        <xdr:spPr>
          <a:xfrm>
            <a:off x="5503495" y="460335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1" name="Flowchart: Summing Junction 70"/>
          <xdr:cNvSpPr/>
        </xdr:nvSpPr>
        <xdr:spPr>
          <a:xfrm>
            <a:off x="6152556" y="461288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2" name="Flowchart: Summing Junction 71"/>
          <xdr:cNvSpPr/>
        </xdr:nvSpPr>
        <xdr:spPr>
          <a:xfrm>
            <a:off x="6468242" y="462240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3" name="Flowchart: Summing Junction 72"/>
          <xdr:cNvSpPr/>
        </xdr:nvSpPr>
        <xdr:spPr>
          <a:xfrm>
            <a:off x="6804338" y="462512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4" name="Flowchart: Summing Junction 73"/>
          <xdr:cNvSpPr/>
        </xdr:nvSpPr>
        <xdr:spPr>
          <a:xfrm>
            <a:off x="4184966" y="493809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5" name="Flowchart: Summing Junction 74"/>
          <xdr:cNvSpPr/>
        </xdr:nvSpPr>
        <xdr:spPr>
          <a:xfrm>
            <a:off x="4507455" y="494761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6" name="Flowchart: Summing Junction 75"/>
          <xdr:cNvSpPr/>
        </xdr:nvSpPr>
        <xdr:spPr>
          <a:xfrm>
            <a:off x="4843551" y="494353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7" name="Flowchart: Summing Junction 76"/>
          <xdr:cNvSpPr/>
        </xdr:nvSpPr>
        <xdr:spPr>
          <a:xfrm>
            <a:off x="5492612" y="495305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8" name="Flowchart: Summing Junction 77"/>
          <xdr:cNvSpPr/>
        </xdr:nvSpPr>
        <xdr:spPr>
          <a:xfrm>
            <a:off x="5808297" y="494897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79" name="Flowchart: Summing Junction 78"/>
          <xdr:cNvSpPr/>
        </xdr:nvSpPr>
        <xdr:spPr>
          <a:xfrm>
            <a:off x="6151196" y="495850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0" name="Flowchart: Summing Junction 79"/>
          <xdr:cNvSpPr/>
        </xdr:nvSpPr>
        <xdr:spPr>
          <a:xfrm>
            <a:off x="6466883" y="496122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1" name="Flowchart: Summing Junction 80"/>
          <xdr:cNvSpPr/>
        </xdr:nvSpPr>
        <xdr:spPr>
          <a:xfrm>
            <a:off x="6802979" y="497074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2" name="Flowchart: Summing Junction 81"/>
          <xdr:cNvSpPr/>
        </xdr:nvSpPr>
        <xdr:spPr>
          <a:xfrm>
            <a:off x="3847508" y="526738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3" name="Flowchart: Summing Junction 82"/>
          <xdr:cNvSpPr/>
        </xdr:nvSpPr>
        <xdr:spPr>
          <a:xfrm>
            <a:off x="4183604" y="527010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4" name="Flowchart: Summing Junction 83"/>
          <xdr:cNvSpPr/>
        </xdr:nvSpPr>
        <xdr:spPr>
          <a:xfrm>
            <a:off x="4499290" y="527282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5" name="Flowchart: Summing Junction 84"/>
          <xdr:cNvSpPr/>
        </xdr:nvSpPr>
        <xdr:spPr>
          <a:xfrm>
            <a:off x="4835386" y="528235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6" name="Flowchart: Summing Junction 85"/>
          <xdr:cNvSpPr/>
        </xdr:nvSpPr>
        <xdr:spPr>
          <a:xfrm>
            <a:off x="5164680" y="527826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7" name="Flowchart: Summing Junction 86"/>
          <xdr:cNvSpPr/>
        </xdr:nvSpPr>
        <xdr:spPr>
          <a:xfrm>
            <a:off x="5806937" y="530140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8" name="Flowchart: Summing Junction 87"/>
          <xdr:cNvSpPr/>
        </xdr:nvSpPr>
        <xdr:spPr>
          <a:xfrm>
            <a:off x="6149837" y="529731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89" name="Flowchart: Summing Junction 88"/>
          <xdr:cNvSpPr/>
        </xdr:nvSpPr>
        <xdr:spPr>
          <a:xfrm>
            <a:off x="6458719" y="530684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0" name="Flowchart: Summing Junction 89"/>
          <xdr:cNvSpPr/>
        </xdr:nvSpPr>
        <xdr:spPr>
          <a:xfrm>
            <a:off x="6781208" y="532997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1" name="Flowchart: Summing Junction 90"/>
          <xdr:cNvSpPr/>
        </xdr:nvSpPr>
        <xdr:spPr>
          <a:xfrm>
            <a:off x="4179523" y="561980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2" name="Flowchart: Summing Junction 91"/>
          <xdr:cNvSpPr/>
        </xdr:nvSpPr>
        <xdr:spPr>
          <a:xfrm>
            <a:off x="4495208" y="561572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3" name="Flowchart: Summing Junction 92"/>
          <xdr:cNvSpPr/>
        </xdr:nvSpPr>
        <xdr:spPr>
          <a:xfrm>
            <a:off x="4831305" y="562524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4" name="Flowchart: Summing Junction 93"/>
          <xdr:cNvSpPr/>
        </xdr:nvSpPr>
        <xdr:spPr>
          <a:xfrm>
            <a:off x="5140187" y="562797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5" name="Flowchart: Summing Junction 94"/>
          <xdr:cNvSpPr/>
        </xdr:nvSpPr>
        <xdr:spPr>
          <a:xfrm>
            <a:off x="5483088" y="563069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6" name="Flowchart: Summing Junction 95"/>
          <xdr:cNvSpPr/>
        </xdr:nvSpPr>
        <xdr:spPr>
          <a:xfrm>
            <a:off x="6132149" y="564702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7" name="Flowchart: Summing Junction 96"/>
          <xdr:cNvSpPr/>
        </xdr:nvSpPr>
        <xdr:spPr>
          <a:xfrm>
            <a:off x="6461442" y="565654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8" name="Flowchart: Summing Junction 97"/>
          <xdr:cNvSpPr/>
        </xdr:nvSpPr>
        <xdr:spPr>
          <a:xfrm>
            <a:off x="3848869" y="594910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99" name="Flowchart: Summing Junction 98"/>
          <xdr:cNvSpPr/>
        </xdr:nvSpPr>
        <xdr:spPr>
          <a:xfrm>
            <a:off x="4171358" y="596542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0" name="Flowchart: Summing Junction 99"/>
          <xdr:cNvSpPr/>
        </xdr:nvSpPr>
        <xdr:spPr>
          <a:xfrm>
            <a:off x="4487044" y="596134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1" name="Flowchart: Summing Junction 100"/>
          <xdr:cNvSpPr/>
        </xdr:nvSpPr>
        <xdr:spPr>
          <a:xfrm>
            <a:off x="4829944" y="595726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2" name="Flowchart: Summing Junction 101"/>
          <xdr:cNvSpPr/>
        </xdr:nvSpPr>
        <xdr:spPr>
          <a:xfrm>
            <a:off x="5479005" y="59803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3" name="Flowchart: Summing Junction 102"/>
          <xdr:cNvSpPr/>
        </xdr:nvSpPr>
        <xdr:spPr>
          <a:xfrm>
            <a:off x="5801494" y="598311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4" name="Flowchart: Summing Junction 103"/>
          <xdr:cNvSpPr/>
        </xdr:nvSpPr>
        <xdr:spPr>
          <a:xfrm>
            <a:off x="6464162" y="598584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5" name="Flowchart: Summing Junction 104"/>
          <xdr:cNvSpPr/>
        </xdr:nvSpPr>
        <xdr:spPr>
          <a:xfrm>
            <a:off x="3844787" y="627839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6" name="Flowchart: Summing Junction 105"/>
          <xdr:cNvSpPr/>
        </xdr:nvSpPr>
        <xdr:spPr>
          <a:xfrm>
            <a:off x="4160472" y="628791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7" name="Flowchart: Summing Junction 106"/>
          <xdr:cNvSpPr/>
        </xdr:nvSpPr>
        <xdr:spPr>
          <a:xfrm>
            <a:off x="4496568" y="629744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8" name="Flowchart: Summing Junction 107"/>
          <xdr:cNvSpPr/>
        </xdr:nvSpPr>
        <xdr:spPr>
          <a:xfrm>
            <a:off x="4819059" y="630696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09" name="Flowchart: Summing Junction 108"/>
          <xdr:cNvSpPr/>
        </xdr:nvSpPr>
        <xdr:spPr>
          <a:xfrm>
            <a:off x="5141547" y="630288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0" name="Flowchart: Summing Junction 109"/>
          <xdr:cNvSpPr/>
        </xdr:nvSpPr>
        <xdr:spPr>
          <a:xfrm>
            <a:off x="5797411" y="631241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1" name="Flowchart: Summing Junction 110"/>
          <xdr:cNvSpPr/>
        </xdr:nvSpPr>
        <xdr:spPr>
          <a:xfrm>
            <a:off x="6133507" y="632193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2" name="Flowchart: Summing Junction 111"/>
          <xdr:cNvSpPr/>
        </xdr:nvSpPr>
        <xdr:spPr>
          <a:xfrm>
            <a:off x="6455998" y="632465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3" name="Flowchart: Summing Junction 112"/>
          <xdr:cNvSpPr/>
        </xdr:nvSpPr>
        <xdr:spPr>
          <a:xfrm>
            <a:off x="4167277" y="66280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4" name="Flowchart: Summing Junction 113"/>
          <xdr:cNvSpPr/>
        </xdr:nvSpPr>
        <xdr:spPr>
          <a:xfrm>
            <a:off x="4482962" y="663762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5" name="Flowchart: Summing Junction 114"/>
          <xdr:cNvSpPr/>
        </xdr:nvSpPr>
        <xdr:spPr>
          <a:xfrm>
            <a:off x="4819058" y="664714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6" name="Flowchart: Summing Junction 115"/>
          <xdr:cNvSpPr/>
        </xdr:nvSpPr>
        <xdr:spPr>
          <a:xfrm>
            <a:off x="5141549" y="665667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7" name="Flowchart: Summing Junction 116"/>
          <xdr:cNvSpPr/>
        </xdr:nvSpPr>
        <xdr:spPr>
          <a:xfrm>
            <a:off x="5464037" y="665259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8" name="Flowchart: Summing Junction 117"/>
          <xdr:cNvSpPr/>
        </xdr:nvSpPr>
        <xdr:spPr>
          <a:xfrm>
            <a:off x="6129425" y="665803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19" name="Flowchart: Summing Junction 118"/>
          <xdr:cNvSpPr/>
        </xdr:nvSpPr>
        <xdr:spPr>
          <a:xfrm>
            <a:off x="4816338" y="698460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0" name="Flowchart: Summing Junction 119"/>
          <xdr:cNvSpPr/>
        </xdr:nvSpPr>
        <xdr:spPr>
          <a:xfrm>
            <a:off x="5132023" y="699412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1" name="Flowchart: Summing Junction 120"/>
          <xdr:cNvSpPr/>
        </xdr:nvSpPr>
        <xdr:spPr>
          <a:xfrm>
            <a:off x="5468119" y="700365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2" name="Flowchart: Summing Junction 121"/>
          <xdr:cNvSpPr/>
        </xdr:nvSpPr>
        <xdr:spPr>
          <a:xfrm>
            <a:off x="5790610" y="701318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3" name="Flowchart: Summing Junction 122"/>
          <xdr:cNvSpPr/>
        </xdr:nvSpPr>
        <xdr:spPr>
          <a:xfrm>
            <a:off x="6113098" y="700909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4" name="Flowchart: Summing Junction 123"/>
          <xdr:cNvSpPr/>
        </xdr:nvSpPr>
        <xdr:spPr>
          <a:xfrm>
            <a:off x="4472078" y="731389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5" name="Flowchart: Summing Junction 124"/>
          <xdr:cNvSpPr/>
        </xdr:nvSpPr>
        <xdr:spPr>
          <a:xfrm>
            <a:off x="4801371" y="732342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6" name="Flowchart: Summing Junction 125"/>
          <xdr:cNvSpPr/>
        </xdr:nvSpPr>
        <xdr:spPr>
          <a:xfrm>
            <a:off x="5123859" y="733294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7" name="Flowchart: Summing Junction 126"/>
          <xdr:cNvSpPr/>
        </xdr:nvSpPr>
        <xdr:spPr>
          <a:xfrm>
            <a:off x="5779725" y="734247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8" name="Flowchart: Summing Junction 127"/>
          <xdr:cNvSpPr/>
        </xdr:nvSpPr>
        <xdr:spPr>
          <a:xfrm>
            <a:off x="4467995" y="766360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29" name="Flowchart: Summing Junction 128"/>
          <xdr:cNvSpPr/>
        </xdr:nvSpPr>
        <xdr:spPr>
          <a:xfrm>
            <a:off x="4797288" y="767312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0" name="Flowchart: Summing Junction 129"/>
          <xdr:cNvSpPr/>
        </xdr:nvSpPr>
        <xdr:spPr>
          <a:xfrm>
            <a:off x="5449070" y="767857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1" name="Flowchart: Summing Junction 130"/>
          <xdr:cNvSpPr/>
        </xdr:nvSpPr>
        <xdr:spPr>
          <a:xfrm>
            <a:off x="6111737" y="768809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2" name="Flowchart: Summing Junction 131"/>
          <xdr:cNvSpPr/>
        </xdr:nvSpPr>
        <xdr:spPr>
          <a:xfrm>
            <a:off x="4805452" y="799425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3" name="Flowchart: Summing Junction 132"/>
          <xdr:cNvSpPr/>
        </xdr:nvSpPr>
        <xdr:spPr>
          <a:xfrm>
            <a:off x="5121137" y="799697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4" name="Flowchart: Summing Junction 133"/>
          <xdr:cNvSpPr/>
        </xdr:nvSpPr>
        <xdr:spPr>
          <a:xfrm>
            <a:off x="5464037" y="800650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5" name="Flowchart: Summing Junction 134"/>
          <xdr:cNvSpPr/>
        </xdr:nvSpPr>
        <xdr:spPr>
          <a:xfrm>
            <a:off x="5779724" y="801602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6" name="Flowchart: Summing Junction 135"/>
          <xdr:cNvSpPr/>
        </xdr:nvSpPr>
        <xdr:spPr>
          <a:xfrm>
            <a:off x="6109016" y="801194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7" name="Flowchart: Summing Junction 136"/>
          <xdr:cNvSpPr/>
        </xdr:nvSpPr>
        <xdr:spPr>
          <a:xfrm>
            <a:off x="4785040" y="868821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8" name="Flowchart: Summing Junction 137"/>
          <xdr:cNvSpPr/>
        </xdr:nvSpPr>
        <xdr:spPr>
          <a:xfrm>
            <a:off x="5107530" y="869094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39" name="Flowchart: Summing Junction 138"/>
          <xdr:cNvSpPr/>
        </xdr:nvSpPr>
        <xdr:spPr>
          <a:xfrm>
            <a:off x="4794567" y="834395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0" name="Flowchart: Summing Junction 139"/>
          <xdr:cNvSpPr/>
        </xdr:nvSpPr>
        <xdr:spPr>
          <a:xfrm>
            <a:off x="5110252" y="834667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1" name="Flowchart: Summing Junction 140"/>
          <xdr:cNvSpPr/>
        </xdr:nvSpPr>
        <xdr:spPr>
          <a:xfrm>
            <a:off x="5762034" y="835212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2" name="Flowchart: Summing Junction 141"/>
          <xdr:cNvSpPr/>
        </xdr:nvSpPr>
        <xdr:spPr>
          <a:xfrm>
            <a:off x="5443626" y="868685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3" name="Flowchart: Summing Junction 142"/>
          <xdr:cNvSpPr/>
        </xdr:nvSpPr>
        <xdr:spPr>
          <a:xfrm>
            <a:off x="5752508" y="870318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4" name="Flowchart: Summing Junction 143"/>
          <xdr:cNvSpPr/>
        </xdr:nvSpPr>
        <xdr:spPr>
          <a:xfrm>
            <a:off x="5435462" y="903247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45" name="TextBox 144"/>
          <xdr:cNvSpPr txBox="1"/>
        </xdr:nvSpPr>
        <xdr:spPr>
          <a:xfrm>
            <a:off x="13703940" y="2836191"/>
            <a:ext cx="324512"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A</a:t>
            </a:r>
          </a:p>
        </xdr:txBody>
      </xdr:sp>
      <xdr:sp macro="" textlink="">
        <xdr:nvSpPr>
          <xdr:cNvPr id="146" name="TextBox 145"/>
          <xdr:cNvSpPr txBox="1"/>
        </xdr:nvSpPr>
        <xdr:spPr>
          <a:xfrm>
            <a:off x="14107558" y="2832102"/>
            <a:ext cx="314060"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B</a:t>
            </a:r>
          </a:p>
        </xdr:txBody>
      </xdr:sp>
      <xdr:sp macro="" textlink="">
        <xdr:nvSpPr>
          <xdr:cNvPr id="147" name="TextBox 146"/>
          <xdr:cNvSpPr txBox="1"/>
        </xdr:nvSpPr>
        <xdr:spPr>
          <a:xfrm>
            <a:off x="14474623" y="2834817"/>
            <a:ext cx="306815"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C</a:t>
            </a:r>
          </a:p>
        </xdr:txBody>
      </xdr:sp>
      <xdr:sp macro="" textlink="">
        <xdr:nvSpPr>
          <xdr:cNvPr id="148" name="TextBox 147"/>
          <xdr:cNvSpPr txBox="1"/>
        </xdr:nvSpPr>
        <xdr:spPr>
          <a:xfrm>
            <a:off x="14864445" y="2837535"/>
            <a:ext cx="330155"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D</a:t>
            </a:r>
          </a:p>
        </xdr:txBody>
      </xdr:sp>
      <xdr:sp macro="" textlink="">
        <xdr:nvSpPr>
          <xdr:cNvPr id="149" name="TextBox 148"/>
          <xdr:cNvSpPr txBox="1"/>
        </xdr:nvSpPr>
        <xdr:spPr>
          <a:xfrm>
            <a:off x="15252154" y="2840016"/>
            <a:ext cx="297261"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E</a:t>
            </a:r>
          </a:p>
        </xdr:txBody>
      </xdr:sp>
      <xdr:sp macro="" textlink="">
        <xdr:nvSpPr>
          <xdr:cNvPr id="150" name="TextBox 149"/>
          <xdr:cNvSpPr txBox="1"/>
        </xdr:nvSpPr>
        <xdr:spPr>
          <a:xfrm>
            <a:off x="15643291" y="2836171"/>
            <a:ext cx="290592"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F</a:t>
            </a:r>
          </a:p>
        </xdr:txBody>
      </xdr:sp>
      <xdr:sp macro="" textlink="">
        <xdr:nvSpPr>
          <xdr:cNvPr id="151" name="TextBox 150"/>
          <xdr:cNvSpPr txBox="1"/>
        </xdr:nvSpPr>
        <xdr:spPr>
          <a:xfrm>
            <a:off x="16003173" y="2838886"/>
            <a:ext cx="33175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G</a:t>
            </a:r>
          </a:p>
        </xdr:txBody>
      </xdr:sp>
      <xdr:sp macro="" textlink="">
        <xdr:nvSpPr>
          <xdr:cNvPr id="152" name="TextBox 151"/>
          <xdr:cNvSpPr txBox="1"/>
        </xdr:nvSpPr>
        <xdr:spPr>
          <a:xfrm>
            <a:off x="16399234" y="2841605"/>
            <a:ext cx="330283"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H</a:t>
            </a:r>
          </a:p>
        </xdr:txBody>
      </xdr:sp>
      <xdr:sp macro="" textlink="">
        <xdr:nvSpPr>
          <xdr:cNvPr id="153" name="TextBox 152"/>
          <xdr:cNvSpPr txBox="1"/>
        </xdr:nvSpPr>
        <xdr:spPr>
          <a:xfrm>
            <a:off x="16800648" y="2844554"/>
            <a:ext cx="246221"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I</a:t>
            </a:r>
          </a:p>
        </xdr:txBody>
      </xdr:sp>
      <xdr:sp macro="" textlink="">
        <xdr:nvSpPr>
          <xdr:cNvPr id="154" name="TextBox 153"/>
          <xdr:cNvSpPr txBox="1"/>
        </xdr:nvSpPr>
        <xdr:spPr>
          <a:xfrm>
            <a:off x="17184743" y="2847275"/>
            <a:ext cx="26109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J</a:t>
            </a:r>
          </a:p>
        </xdr:txBody>
      </xdr:sp>
      <xdr:sp macro="" textlink="">
        <xdr:nvSpPr>
          <xdr:cNvPr id="155" name="TextBox 154"/>
          <xdr:cNvSpPr txBox="1"/>
        </xdr:nvSpPr>
        <xdr:spPr>
          <a:xfrm>
            <a:off x="17576535" y="2856796"/>
            <a:ext cx="310919"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K</a:t>
            </a:r>
          </a:p>
        </xdr:txBody>
      </xdr:sp>
      <xdr:sp macro="" textlink="">
        <xdr:nvSpPr>
          <xdr:cNvPr id="156" name="TextBox 155"/>
          <xdr:cNvSpPr txBox="1"/>
        </xdr:nvSpPr>
        <xdr:spPr>
          <a:xfrm>
            <a:off x="17965422" y="2859515"/>
            <a:ext cx="282257"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L</a:t>
            </a:r>
          </a:p>
        </xdr:txBody>
      </xdr:sp>
      <xdr:sp macro="" textlink="">
        <xdr:nvSpPr>
          <xdr:cNvPr id="157" name="TextBox 156"/>
          <xdr:cNvSpPr txBox="1"/>
        </xdr:nvSpPr>
        <xdr:spPr>
          <a:xfrm>
            <a:off x="13100956" y="3359604"/>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a:t>
            </a:r>
          </a:p>
        </xdr:txBody>
      </xdr:sp>
      <xdr:sp macro="" textlink="">
        <xdr:nvSpPr>
          <xdr:cNvPr id="158" name="TextBox 157"/>
          <xdr:cNvSpPr txBox="1"/>
        </xdr:nvSpPr>
        <xdr:spPr>
          <a:xfrm>
            <a:off x="13095019" y="3756969"/>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2</a:t>
            </a:r>
          </a:p>
        </xdr:txBody>
      </xdr:sp>
      <xdr:sp macro="" textlink="">
        <xdr:nvSpPr>
          <xdr:cNvPr id="159" name="TextBox 158"/>
          <xdr:cNvSpPr txBox="1"/>
        </xdr:nvSpPr>
        <xdr:spPr>
          <a:xfrm>
            <a:off x="13079184" y="4147501"/>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3</a:t>
            </a:r>
          </a:p>
        </xdr:txBody>
      </xdr:sp>
      <xdr:sp macro="" textlink="">
        <xdr:nvSpPr>
          <xdr:cNvPr id="160" name="TextBox 159"/>
          <xdr:cNvSpPr txBox="1"/>
        </xdr:nvSpPr>
        <xdr:spPr>
          <a:xfrm>
            <a:off x="13056549" y="4531222"/>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4</a:t>
            </a:r>
          </a:p>
        </xdr:txBody>
      </xdr:sp>
      <xdr:sp macro="" textlink="">
        <xdr:nvSpPr>
          <xdr:cNvPr id="161" name="TextBox 160"/>
          <xdr:cNvSpPr txBox="1"/>
        </xdr:nvSpPr>
        <xdr:spPr>
          <a:xfrm>
            <a:off x="13062362" y="4919266"/>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5</a:t>
            </a:r>
          </a:p>
        </xdr:txBody>
      </xdr:sp>
      <xdr:sp macro="" textlink="">
        <xdr:nvSpPr>
          <xdr:cNvPr id="162" name="TextBox 161"/>
          <xdr:cNvSpPr txBox="1"/>
        </xdr:nvSpPr>
        <xdr:spPr>
          <a:xfrm>
            <a:off x="13050242" y="5291235"/>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6</a:t>
            </a:r>
          </a:p>
        </xdr:txBody>
      </xdr:sp>
      <xdr:sp macro="" textlink="">
        <xdr:nvSpPr>
          <xdr:cNvPr id="163" name="TextBox 162"/>
          <xdr:cNvSpPr txBox="1"/>
        </xdr:nvSpPr>
        <xdr:spPr>
          <a:xfrm>
            <a:off x="13048635" y="5681736"/>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7</a:t>
            </a:r>
          </a:p>
        </xdr:txBody>
      </xdr:sp>
      <xdr:sp macro="" textlink="">
        <xdr:nvSpPr>
          <xdr:cNvPr id="164" name="TextBox 163"/>
          <xdr:cNvSpPr txBox="1"/>
        </xdr:nvSpPr>
        <xdr:spPr>
          <a:xfrm>
            <a:off x="13038339" y="6072996"/>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8</a:t>
            </a:r>
          </a:p>
        </xdr:txBody>
      </xdr:sp>
      <xdr:sp macro="" textlink="">
        <xdr:nvSpPr>
          <xdr:cNvPr id="165" name="TextBox 164"/>
          <xdr:cNvSpPr txBox="1"/>
        </xdr:nvSpPr>
        <xdr:spPr>
          <a:xfrm>
            <a:off x="12953241" y="7229194"/>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11</a:t>
            </a:r>
          </a:p>
        </xdr:txBody>
      </xdr:sp>
      <xdr:sp macro="" textlink="">
        <xdr:nvSpPr>
          <xdr:cNvPr id="166" name="TextBox 165"/>
          <xdr:cNvSpPr txBox="1"/>
        </xdr:nvSpPr>
        <xdr:spPr>
          <a:xfrm>
            <a:off x="12951582" y="6837926"/>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10</a:t>
            </a:r>
          </a:p>
        </xdr:txBody>
      </xdr:sp>
      <xdr:sp macro="" textlink="">
        <xdr:nvSpPr>
          <xdr:cNvPr id="167" name="TextBox 166"/>
          <xdr:cNvSpPr txBox="1"/>
        </xdr:nvSpPr>
        <xdr:spPr>
          <a:xfrm>
            <a:off x="13035318" y="6461012"/>
            <a:ext cx="301686"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9</a:t>
            </a:r>
          </a:p>
        </xdr:txBody>
      </xdr:sp>
      <xdr:sp macro="" textlink="">
        <xdr:nvSpPr>
          <xdr:cNvPr id="168" name="TextBox 167"/>
          <xdr:cNvSpPr txBox="1"/>
        </xdr:nvSpPr>
        <xdr:spPr>
          <a:xfrm>
            <a:off x="12951881" y="7599311"/>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12</a:t>
            </a:r>
          </a:p>
        </xdr:txBody>
      </xdr:sp>
      <xdr:sp macro="" textlink="">
        <xdr:nvSpPr>
          <xdr:cNvPr id="169" name="TextBox 168"/>
          <xdr:cNvSpPr txBox="1"/>
        </xdr:nvSpPr>
        <xdr:spPr>
          <a:xfrm>
            <a:off x="12953242" y="7991200"/>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13</a:t>
            </a:r>
          </a:p>
        </xdr:txBody>
      </xdr:sp>
      <xdr:sp macro="" textlink="">
        <xdr:nvSpPr>
          <xdr:cNvPr id="170" name="TextBox 169"/>
          <xdr:cNvSpPr txBox="1"/>
        </xdr:nvSpPr>
        <xdr:spPr>
          <a:xfrm>
            <a:off x="12943718" y="8358596"/>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14</a:t>
            </a:r>
          </a:p>
        </xdr:txBody>
      </xdr:sp>
      <xdr:sp macro="" textlink="">
        <xdr:nvSpPr>
          <xdr:cNvPr id="171" name="TextBox 170"/>
          <xdr:cNvSpPr txBox="1"/>
        </xdr:nvSpPr>
        <xdr:spPr>
          <a:xfrm>
            <a:off x="12949159" y="8758649"/>
            <a:ext cx="418704"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15</a:t>
            </a:r>
          </a:p>
        </xdr:txBody>
      </xdr:sp>
      <xdr:sp macro="" textlink="">
        <xdr:nvSpPr>
          <xdr:cNvPr id="175" name="TextBox 174"/>
          <xdr:cNvSpPr txBox="1"/>
        </xdr:nvSpPr>
        <xdr:spPr>
          <a:xfrm>
            <a:off x="18301753" y="2854260"/>
            <a:ext cx="386388"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M</a:t>
            </a:r>
          </a:p>
        </xdr:txBody>
      </xdr:sp>
      <xdr:sp macro="" textlink="">
        <xdr:nvSpPr>
          <xdr:cNvPr id="176" name="TextBox 175"/>
          <xdr:cNvSpPr txBox="1"/>
        </xdr:nvSpPr>
        <xdr:spPr>
          <a:xfrm>
            <a:off x="18705182" y="2855573"/>
            <a:ext cx="336695"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N</a:t>
            </a:r>
          </a:p>
        </xdr:txBody>
      </xdr:sp>
      <xdr:sp macro="" textlink="">
        <xdr:nvSpPr>
          <xdr:cNvPr id="177" name="TextBox 176"/>
          <xdr:cNvSpPr txBox="1"/>
        </xdr:nvSpPr>
        <xdr:spPr>
          <a:xfrm>
            <a:off x="19496178" y="2870025"/>
            <a:ext cx="307520"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P</a:t>
            </a:r>
          </a:p>
        </xdr:txBody>
      </xdr:sp>
      <xdr:sp macro="" textlink="">
        <xdr:nvSpPr>
          <xdr:cNvPr id="178" name="TextBox 177"/>
          <xdr:cNvSpPr txBox="1"/>
        </xdr:nvSpPr>
        <xdr:spPr>
          <a:xfrm>
            <a:off x="19096785" y="2864770"/>
            <a:ext cx="340799"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O</a:t>
            </a:r>
          </a:p>
        </xdr:txBody>
      </xdr:sp>
      <xdr:sp macro="" textlink="">
        <xdr:nvSpPr>
          <xdr:cNvPr id="180" name="TextBox 179"/>
          <xdr:cNvSpPr txBox="1"/>
        </xdr:nvSpPr>
        <xdr:spPr>
          <a:xfrm>
            <a:off x="19862822" y="2880535"/>
            <a:ext cx="343043"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Q</a:t>
            </a:r>
          </a:p>
        </xdr:txBody>
      </xdr:sp>
      <xdr:sp macro="" textlink="">
        <xdr:nvSpPr>
          <xdr:cNvPr id="181" name="TextBox 180"/>
          <xdr:cNvSpPr txBox="1"/>
        </xdr:nvSpPr>
        <xdr:spPr>
          <a:xfrm>
            <a:off x="20259680" y="2888418"/>
            <a:ext cx="314638" cy="374141"/>
          </a:xfrm>
          <a:prstGeom prst="rect">
            <a:avLst/>
          </a:prstGeom>
          <a:solidFill>
            <a:schemeClr val="bg1">
              <a:alpha val="3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US" sz="1800" b="1"/>
              <a:t>R</a:t>
            </a:r>
          </a:p>
        </xdr:txBody>
      </xdr:sp>
      <xdr:sp macro="" textlink="">
        <xdr:nvSpPr>
          <xdr:cNvPr id="182" name="Flowchart: Summing Junction 181"/>
          <xdr:cNvSpPr/>
        </xdr:nvSpPr>
        <xdr:spPr>
          <a:xfrm>
            <a:off x="16082104" y="352655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3" name="Flowchart: Summing Junction 182"/>
          <xdr:cNvSpPr/>
        </xdr:nvSpPr>
        <xdr:spPr>
          <a:xfrm>
            <a:off x="16482982" y="3538152"/>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4" name="Flowchart: Summing Junction 183"/>
          <xdr:cNvSpPr/>
        </xdr:nvSpPr>
        <xdr:spPr>
          <a:xfrm>
            <a:off x="16858422" y="353318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5" name="Flowchart: Summing Junction 184"/>
          <xdr:cNvSpPr/>
        </xdr:nvSpPr>
        <xdr:spPr>
          <a:xfrm>
            <a:off x="17233861" y="353649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6" name="Flowchart: Summing Junction 185"/>
          <xdr:cNvSpPr/>
        </xdr:nvSpPr>
        <xdr:spPr>
          <a:xfrm>
            <a:off x="18006864" y="355637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7" name="Flowchart: Summing Junction 186"/>
          <xdr:cNvSpPr/>
        </xdr:nvSpPr>
        <xdr:spPr>
          <a:xfrm>
            <a:off x="16077135" y="391087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8" name="Flowchart: Summing Junction 187"/>
          <xdr:cNvSpPr/>
        </xdr:nvSpPr>
        <xdr:spPr>
          <a:xfrm>
            <a:off x="16478013" y="3922466"/>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89" name="Flowchart: Summing Junction 188"/>
          <xdr:cNvSpPr/>
        </xdr:nvSpPr>
        <xdr:spPr>
          <a:xfrm>
            <a:off x="16853453" y="391749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3" name="Flowchart: Summing Junction 192"/>
          <xdr:cNvSpPr/>
        </xdr:nvSpPr>
        <xdr:spPr>
          <a:xfrm>
            <a:off x="17624799" y="3935717"/>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4" name="Flowchart: Summing Junction 193"/>
          <xdr:cNvSpPr/>
        </xdr:nvSpPr>
        <xdr:spPr>
          <a:xfrm>
            <a:off x="18008519" y="393903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5" name="Flowchart: Summing Junction 194"/>
          <xdr:cNvSpPr/>
        </xdr:nvSpPr>
        <xdr:spPr>
          <a:xfrm>
            <a:off x="18400525" y="394234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6" name="Flowchart: Summing Junction 195"/>
          <xdr:cNvSpPr/>
        </xdr:nvSpPr>
        <xdr:spPr>
          <a:xfrm>
            <a:off x="18776556" y="394565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7" name="Flowchart: Summing Junction 196"/>
          <xdr:cNvSpPr/>
        </xdr:nvSpPr>
        <xdr:spPr>
          <a:xfrm>
            <a:off x="18000237" y="432002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8" name="Flowchart: Summing Junction 197"/>
          <xdr:cNvSpPr/>
        </xdr:nvSpPr>
        <xdr:spPr>
          <a:xfrm>
            <a:off x="18383958" y="432334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199" name="Flowchart: Summing Junction 198"/>
          <xdr:cNvSpPr/>
        </xdr:nvSpPr>
        <xdr:spPr>
          <a:xfrm>
            <a:off x="18776555" y="432665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0" name="Flowchart: Summing Junction 199"/>
          <xdr:cNvSpPr/>
        </xdr:nvSpPr>
        <xdr:spPr>
          <a:xfrm>
            <a:off x="19151994" y="432996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1" name="Flowchart: Summing Junction 200"/>
          <xdr:cNvSpPr/>
        </xdr:nvSpPr>
        <xdr:spPr>
          <a:xfrm>
            <a:off x="16858423" y="430346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2" name="Flowchart: Summing Junction 201"/>
          <xdr:cNvSpPr/>
        </xdr:nvSpPr>
        <xdr:spPr>
          <a:xfrm>
            <a:off x="17242143" y="430677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3" name="Flowchart: Summing Junction 202"/>
          <xdr:cNvSpPr/>
        </xdr:nvSpPr>
        <xdr:spPr>
          <a:xfrm>
            <a:off x="17618174" y="4310090"/>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4" name="Flowchart: Summing Junction 203"/>
          <xdr:cNvSpPr/>
        </xdr:nvSpPr>
        <xdr:spPr>
          <a:xfrm>
            <a:off x="16075479" y="429021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5" name="Flowchart: Summing Junction 204"/>
          <xdr:cNvSpPr/>
        </xdr:nvSpPr>
        <xdr:spPr>
          <a:xfrm>
            <a:off x="17217294" y="468777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6" name="Flowchart: Summing Junction 205"/>
          <xdr:cNvSpPr/>
        </xdr:nvSpPr>
        <xdr:spPr>
          <a:xfrm>
            <a:off x="17601606" y="4691089"/>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7" name="Flowchart: Summing Junction 206"/>
          <xdr:cNvSpPr/>
        </xdr:nvSpPr>
        <xdr:spPr>
          <a:xfrm>
            <a:off x="16075479" y="467121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8" name="Flowchart: Summing Junction 207"/>
          <xdr:cNvSpPr/>
        </xdr:nvSpPr>
        <xdr:spPr>
          <a:xfrm>
            <a:off x="16459791" y="4674524"/>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09" name="Flowchart: Summing Junction 208"/>
          <xdr:cNvSpPr/>
        </xdr:nvSpPr>
        <xdr:spPr>
          <a:xfrm>
            <a:off x="16851797" y="467783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0" name="Flowchart: Summing Junction 209"/>
          <xdr:cNvSpPr/>
        </xdr:nvSpPr>
        <xdr:spPr>
          <a:xfrm>
            <a:off x="18751707" y="471593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1" name="Flowchart: Summing Junction 210"/>
          <xdr:cNvSpPr/>
        </xdr:nvSpPr>
        <xdr:spPr>
          <a:xfrm>
            <a:off x="19135427" y="471924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2" name="Flowchart: Summing Junction 211"/>
          <xdr:cNvSpPr/>
        </xdr:nvSpPr>
        <xdr:spPr>
          <a:xfrm>
            <a:off x="18385618" y="47059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3" name="Flowchart: Summing Junction 212"/>
          <xdr:cNvSpPr/>
        </xdr:nvSpPr>
        <xdr:spPr>
          <a:xfrm>
            <a:off x="16443225" y="5055523"/>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4" name="Flowchart: Summing Junction 213"/>
          <xdr:cNvSpPr/>
        </xdr:nvSpPr>
        <xdr:spPr>
          <a:xfrm>
            <a:off x="16826946" y="505883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5" name="Flowchart: Summing Junction 214"/>
          <xdr:cNvSpPr/>
        </xdr:nvSpPr>
        <xdr:spPr>
          <a:xfrm>
            <a:off x="15301410" y="5038958"/>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6" name="Flowchart: Summing Junction 215"/>
          <xdr:cNvSpPr/>
        </xdr:nvSpPr>
        <xdr:spPr>
          <a:xfrm>
            <a:off x="15685131" y="5042271"/>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7" name="Flowchart: Summing Junction 216"/>
          <xdr:cNvSpPr/>
        </xdr:nvSpPr>
        <xdr:spPr>
          <a:xfrm>
            <a:off x="16077136" y="504558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8" name="Flowchart: Summing Junction 217"/>
          <xdr:cNvSpPr/>
        </xdr:nvSpPr>
        <xdr:spPr>
          <a:xfrm>
            <a:off x="17982016" y="508865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19" name="Flowchart: Summing Junction 218"/>
          <xdr:cNvSpPr/>
        </xdr:nvSpPr>
        <xdr:spPr>
          <a:xfrm>
            <a:off x="18366328" y="5091967"/>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20" name="Flowchart: Summing Junction 219"/>
          <xdr:cNvSpPr/>
        </xdr:nvSpPr>
        <xdr:spPr>
          <a:xfrm>
            <a:off x="17616519" y="5078715"/>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21" name="Flowchart: Summing Junction 220"/>
          <xdr:cNvSpPr/>
        </xdr:nvSpPr>
        <xdr:spPr>
          <a:xfrm>
            <a:off x="19516427" y="5108532"/>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22" name="Flowchart: Summing Junction 221"/>
          <xdr:cNvSpPr/>
        </xdr:nvSpPr>
        <xdr:spPr>
          <a:xfrm>
            <a:off x="19900148" y="511184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23" name="Flowchart: Summing Junction 222"/>
          <xdr:cNvSpPr/>
        </xdr:nvSpPr>
        <xdr:spPr>
          <a:xfrm>
            <a:off x="19150338" y="509859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0" name="Flowchart: Summing Junction 229"/>
          <xdr:cNvSpPr/>
        </xdr:nvSpPr>
        <xdr:spPr>
          <a:xfrm>
            <a:off x="16818665" y="546468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1" name="Flowchart: Summing Junction 230"/>
          <xdr:cNvSpPr/>
        </xdr:nvSpPr>
        <xdr:spPr>
          <a:xfrm>
            <a:off x="17202385" y="54679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2" name="Flowchart: Summing Junction 231"/>
          <xdr:cNvSpPr/>
        </xdr:nvSpPr>
        <xdr:spPr>
          <a:xfrm>
            <a:off x="15676850" y="544811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3" name="Flowchart: Summing Junction 232"/>
          <xdr:cNvSpPr/>
        </xdr:nvSpPr>
        <xdr:spPr>
          <a:xfrm>
            <a:off x="16060570" y="545143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4" name="Flowchart: Summing Junction 233"/>
          <xdr:cNvSpPr/>
        </xdr:nvSpPr>
        <xdr:spPr>
          <a:xfrm>
            <a:off x="16453167" y="5454745"/>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5" name="Flowchart: Summing Junction 234"/>
          <xdr:cNvSpPr/>
        </xdr:nvSpPr>
        <xdr:spPr>
          <a:xfrm>
            <a:off x="17972078" y="548456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37" name="Flowchart: Summing Junction 236"/>
          <xdr:cNvSpPr/>
        </xdr:nvSpPr>
        <xdr:spPr>
          <a:xfrm>
            <a:off x="17606581" y="5474623"/>
            <a:ext cx="165060"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0" name="Flowchart: Summing Junction 239"/>
          <xdr:cNvSpPr/>
        </xdr:nvSpPr>
        <xdr:spPr>
          <a:xfrm>
            <a:off x="19900150" y="550112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1" name="Flowchart: Summing Junction 240"/>
          <xdr:cNvSpPr/>
        </xdr:nvSpPr>
        <xdr:spPr>
          <a:xfrm>
            <a:off x="20283870" y="550444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2" name="Flowchart: Summing Junction 241"/>
          <xdr:cNvSpPr/>
        </xdr:nvSpPr>
        <xdr:spPr>
          <a:xfrm>
            <a:off x="18758335" y="548456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3" name="Flowchart: Summing Junction 242"/>
          <xdr:cNvSpPr/>
        </xdr:nvSpPr>
        <xdr:spPr>
          <a:xfrm>
            <a:off x="19142055" y="548787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4" name="Flowchart: Summing Junction 243"/>
          <xdr:cNvSpPr/>
        </xdr:nvSpPr>
        <xdr:spPr>
          <a:xfrm>
            <a:off x="19534652" y="5491188"/>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5" name="Flowchart: Summing Junction 244"/>
          <xdr:cNvSpPr/>
        </xdr:nvSpPr>
        <xdr:spPr>
          <a:xfrm>
            <a:off x="18733486" y="5865562"/>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6" name="Flowchart: Summing Junction 245"/>
          <xdr:cNvSpPr/>
        </xdr:nvSpPr>
        <xdr:spPr>
          <a:xfrm>
            <a:off x="19117206" y="586887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7" name="Flowchart: Summing Junction 246"/>
          <xdr:cNvSpPr/>
        </xdr:nvSpPr>
        <xdr:spPr>
          <a:xfrm>
            <a:off x="17591671" y="58489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8" name="Flowchart: Summing Junction 247"/>
          <xdr:cNvSpPr/>
        </xdr:nvSpPr>
        <xdr:spPr>
          <a:xfrm>
            <a:off x="17975391" y="585231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49" name="Flowchart: Summing Junction 248"/>
          <xdr:cNvSpPr/>
        </xdr:nvSpPr>
        <xdr:spPr>
          <a:xfrm>
            <a:off x="18367988" y="5855623"/>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0" name="Flowchart: Summing Junction 249"/>
          <xdr:cNvSpPr/>
        </xdr:nvSpPr>
        <xdr:spPr>
          <a:xfrm>
            <a:off x="19521402" y="5875501"/>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1" name="Flowchart: Summing Junction 250"/>
          <xdr:cNvSpPr/>
        </xdr:nvSpPr>
        <xdr:spPr>
          <a:xfrm>
            <a:off x="16813695" y="58489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2" name="Flowchart: Summing Junction 251"/>
          <xdr:cNvSpPr/>
        </xdr:nvSpPr>
        <xdr:spPr>
          <a:xfrm>
            <a:off x="16448197" y="5839058"/>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3" name="Flowchart: Summing Junction 252"/>
          <xdr:cNvSpPr/>
        </xdr:nvSpPr>
        <xdr:spPr>
          <a:xfrm>
            <a:off x="14125870" y="619024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4" name="Flowchart: Summing Junction 253"/>
          <xdr:cNvSpPr/>
        </xdr:nvSpPr>
        <xdr:spPr>
          <a:xfrm>
            <a:off x="15269933" y="6216747"/>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5" name="Flowchart: Summing Junction 254"/>
          <xdr:cNvSpPr/>
        </xdr:nvSpPr>
        <xdr:spPr>
          <a:xfrm>
            <a:off x="16040690" y="622668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6" name="Flowchart: Summing Junction 255"/>
          <xdr:cNvSpPr/>
        </xdr:nvSpPr>
        <xdr:spPr>
          <a:xfrm>
            <a:off x="16812037" y="624490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7" name="Flowchart: Summing Junction 256"/>
          <xdr:cNvSpPr/>
        </xdr:nvSpPr>
        <xdr:spPr>
          <a:xfrm>
            <a:off x="17590011" y="623662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8" name="Flowchart: Summing Junction 257"/>
          <xdr:cNvSpPr/>
        </xdr:nvSpPr>
        <xdr:spPr>
          <a:xfrm>
            <a:off x="18361359" y="6246565"/>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59" name="Flowchart: Summing Junction 258"/>
          <xdr:cNvSpPr/>
        </xdr:nvSpPr>
        <xdr:spPr>
          <a:xfrm>
            <a:off x="19132114" y="626478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0" name="Flowchart: Summing Junction 259"/>
          <xdr:cNvSpPr/>
        </xdr:nvSpPr>
        <xdr:spPr>
          <a:xfrm>
            <a:off x="14112619" y="657455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1" name="Flowchart: Summing Junction 260"/>
          <xdr:cNvSpPr/>
        </xdr:nvSpPr>
        <xdr:spPr>
          <a:xfrm>
            <a:off x="14496931" y="657786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2" name="Flowchart: Summing Junction 261"/>
          <xdr:cNvSpPr/>
        </xdr:nvSpPr>
        <xdr:spPr>
          <a:xfrm>
            <a:off x="15661937" y="659277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3" name="Flowchart: Summing Junction 262"/>
          <xdr:cNvSpPr/>
        </xdr:nvSpPr>
        <xdr:spPr>
          <a:xfrm>
            <a:off x="16433285" y="6602717"/>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4" name="Flowchart: Summing Junction 263"/>
          <xdr:cNvSpPr/>
        </xdr:nvSpPr>
        <xdr:spPr>
          <a:xfrm>
            <a:off x="17204040" y="662093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5" name="Flowchart: Summing Junction 264"/>
          <xdr:cNvSpPr/>
        </xdr:nvSpPr>
        <xdr:spPr>
          <a:xfrm>
            <a:off x="17982014" y="661265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6" name="Flowchart: Summing Junction 265"/>
          <xdr:cNvSpPr/>
        </xdr:nvSpPr>
        <xdr:spPr>
          <a:xfrm>
            <a:off x="18753363" y="6622595"/>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7" name="Flowchart: Summing Junction 266"/>
          <xdr:cNvSpPr/>
        </xdr:nvSpPr>
        <xdr:spPr>
          <a:xfrm>
            <a:off x="18364673" y="6622596"/>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8" name="Flowchart: Summing Junction 267"/>
          <xdr:cNvSpPr/>
        </xdr:nvSpPr>
        <xdr:spPr>
          <a:xfrm>
            <a:off x="14115933" y="695886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69" name="Flowchart: Summing Junction 268"/>
          <xdr:cNvSpPr/>
        </xdr:nvSpPr>
        <xdr:spPr>
          <a:xfrm>
            <a:off x="14500245" y="696217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0" name="Flowchart: Summing Junction 269"/>
          <xdr:cNvSpPr/>
        </xdr:nvSpPr>
        <xdr:spPr>
          <a:xfrm>
            <a:off x="16428317" y="6978744"/>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1" name="Flowchart: Summing Junction 270"/>
          <xdr:cNvSpPr/>
        </xdr:nvSpPr>
        <xdr:spPr>
          <a:xfrm>
            <a:off x="16812038" y="698205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2" name="Flowchart: Summing Junction 271"/>
          <xdr:cNvSpPr/>
        </xdr:nvSpPr>
        <xdr:spPr>
          <a:xfrm>
            <a:off x="17573447" y="699862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3" name="Flowchart: Summing Junction 272"/>
          <xdr:cNvSpPr/>
        </xdr:nvSpPr>
        <xdr:spPr>
          <a:xfrm>
            <a:off x="17957167" y="700193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4" name="Flowchart: Summing Junction 273"/>
          <xdr:cNvSpPr/>
        </xdr:nvSpPr>
        <xdr:spPr>
          <a:xfrm>
            <a:off x="19112237" y="7023474"/>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5" name="Flowchart: Summing Junction 274"/>
          <xdr:cNvSpPr/>
        </xdr:nvSpPr>
        <xdr:spPr>
          <a:xfrm>
            <a:off x="13722270" y="733489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6" name="Flowchart: Summing Junction 275"/>
          <xdr:cNvSpPr/>
        </xdr:nvSpPr>
        <xdr:spPr>
          <a:xfrm>
            <a:off x="14105991" y="733821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7" name="Flowchart: Summing Junction 276"/>
          <xdr:cNvSpPr/>
        </xdr:nvSpPr>
        <xdr:spPr>
          <a:xfrm>
            <a:off x="16423347" y="7379623"/>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8" name="Flowchart: Summing Junction 277"/>
          <xdr:cNvSpPr/>
        </xdr:nvSpPr>
        <xdr:spPr>
          <a:xfrm>
            <a:off x="17195759" y="739121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79" name="Flowchart: Summing Junction 278"/>
          <xdr:cNvSpPr/>
        </xdr:nvSpPr>
        <xdr:spPr>
          <a:xfrm>
            <a:off x="17952196" y="740281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0" name="Flowchart: Summing Junction 279"/>
          <xdr:cNvSpPr/>
        </xdr:nvSpPr>
        <xdr:spPr>
          <a:xfrm>
            <a:off x="18723545" y="7412757"/>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1" name="Flowchart: Summing Junction 280"/>
          <xdr:cNvSpPr/>
        </xdr:nvSpPr>
        <xdr:spPr>
          <a:xfrm>
            <a:off x="18334855" y="7412758"/>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2" name="Flowchart: Summing Junction 281"/>
          <xdr:cNvSpPr/>
        </xdr:nvSpPr>
        <xdr:spPr>
          <a:xfrm>
            <a:off x="17566817" y="777884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3" name="Flowchart: Summing Junction 282"/>
          <xdr:cNvSpPr/>
        </xdr:nvSpPr>
        <xdr:spPr>
          <a:xfrm>
            <a:off x="17948884" y="7788790"/>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4" name="Flowchart: Summing Junction 283"/>
          <xdr:cNvSpPr/>
        </xdr:nvSpPr>
        <xdr:spPr>
          <a:xfrm>
            <a:off x="18726858" y="779706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5" name="Flowchart: Summing Junction 284"/>
          <xdr:cNvSpPr/>
        </xdr:nvSpPr>
        <xdr:spPr>
          <a:xfrm>
            <a:off x="19092359" y="8196288"/>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6" name="Flowchart: Summing Junction 285"/>
          <xdr:cNvSpPr/>
        </xdr:nvSpPr>
        <xdr:spPr>
          <a:xfrm>
            <a:off x="17950544" y="8179723"/>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7" name="Flowchart: Summing Junction 286"/>
          <xdr:cNvSpPr/>
        </xdr:nvSpPr>
        <xdr:spPr>
          <a:xfrm>
            <a:off x="18334856" y="8183036"/>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8" name="Flowchart: Summing Junction 287"/>
          <xdr:cNvSpPr/>
        </xdr:nvSpPr>
        <xdr:spPr>
          <a:xfrm>
            <a:off x="18726862" y="818634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89" name="Flowchart: Summing Junction 288"/>
          <xdr:cNvSpPr/>
        </xdr:nvSpPr>
        <xdr:spPr>
          <a:xfrm>
            <a:off x="18329887" y="8559066"/>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90" name="Flowchart: Summing Junction 289"/>
          <xdr:cNvSpPr/>
        </xdr:nvSpPr>
        <xdr:spPr>
          <a:xfrm>
            <a:off x="18721893" y="856237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91" name="Flowchart: Summing Junction 290"/>
          <xdr:cNvSpPr/>
        </xdr:nvSpPr>
        <xdr:spPr>
          <a:xfrm>
            <a:off x="18326576" y="8936753"/>
            <a:ext cx="165061"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92" name="Flowchart: Summing Junction 291"/>
          <xdr:cNvSpPr/>
        </xdr:nvSpPr>
        <xdr:spPr>
          <a:xfrm>
            <a:off x="18710297" y="8940066"/>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sp macro="" textlink="">
        <xdr:nvSpPr>
          <xdr:cNvPr id="293" name="Flowchart: Summing Junction 292"/>
          <xdr:cNvSpPr/>
        </xdr:nvSpPr>
        <xdr:spPr>
          <a:xfrm>
            <a:off x="19085736" y="8943379"/>
            <a:ext cx="165652" cy="157370"/>
          </a:xfrm>
          <a:prstGeom prst="flowChartSummingJunction">
            <a:avLst/>
          </a:prstGeom>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endParaRPr lang="en-US" sz="1100"/>
          </a:p>
        </xdr:txBody>
      </xdr:sp>
    </xdr:grpSp>
    <xdr:clientData/>
  </xdr:twoCellAnchor>
  <xdr:twoCellAnchor editAs="oneCell">
    <xdr:from>
      <xdr:col>0</xdr:col>
      <xdr:colOff>0</xdr:colOff>
      <xdr:row>10</xdr:row>
      <xdr:rowOff>13605</xdr:rowOff>
    </xdr:from>
    <xdr:to>
      <xdr:col>15</xdr:col>
      <xdr:colOff>300025</xdr:colOff>
      <xdr:row>49</xdr:row>
      <xdr:rowOff>40821</xdr:rowOff>
    </xdr:to>
    <xdr:pic>
      <xdr:nvPicPr>
        <xdr:cNvPr id="294" name="Picture 293"/>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898319"/>
          <a:ext cx="9484846" cy="7456716"/>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4</xdr:col>
      <xdr:colOff>0</xdr:colOff>
      <xdr:row>60</xdr:row>
      <xdr:rowOff>0</xdr:rowOff>
    </xdr:from>
    <xdr:to>
      <xdr:col>11</xdr:col>
      <xdr:colOff>377190</xdr:colOff>
      <xdr:row>91</xdr:row>
      <xdr:rowOff>129540</xdr:rowOff>
    </xdr:to>
    <xdr:pic>
      <xdr:nvPicPr>
        <xdr:cNvPr id="295" name="Picture 294" descr="C:\Users\wpeterjo\Documents\Extensive nitrification potenial summer 2011\Maps\Net_Nitrif_Krig.jp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449286" y="133894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60</xdr:row>
      <xdr:rowOff>0</xdr:rowOff>
    </xdr:from>
    <xdr:to>
      <xdr:col>20</xdr:col>
      <xdr:colOff>377190</xdr:colOff>
      <xdr:row>91</xdr:row>
      <xdr:rowOff>129540</xdr:rowOff>
    </xdr:to>
    <xdr:pic>
      <xdr:nvPicPr>
        <xdr:cNvPr id="296" name="Picture 295" descr="C:\Users\wpeterjo\Documents\Extensive nitrification potenial summer 2011\Maps\Areal_Net_Nitrif_Krig.jpg"/>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960179" y="133894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60</xdr:row>
      <xdr:rowOff>0</xdr:rowOff>
    </xdr:from>
    <xdr:to>
      <xdr:col>29</xdr:col>
      <xdr:colOff>377190</xdr:colOff>
      <xdr:row>91</xdr:row>
      <xdr:rowOff>129540</xdr:rowOff>
    </xdr:to>
    <xdr:pic>
      <xdr:nvPicPr>
        <xdr:cNvPr id="297" name="Picture 296" descr="C:\Users\wpeterjo\Documents\Extensive nitrification potenial summer 2011\Maps\CtoN_Krig.jpg"/>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471071" y="133894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0</xdr:colOff>
      <xdr:row>60</xdr:row>
      <xdr:rowOff>0</xdr:rowOff>
    </xdr:from>
    <xdr:to>
      <xdr:col>38</xdr:col>
      <xdr:colOff>377190</xdr:colOff>
      <xdr:row>91</xdr:row>
      <xdr:rowOff>129540</xdr:rowOff>
    </xdr:to>
    <xdr:pic>
      <xdr:nvPicPr>
        <xdr:cNvPr id="298" name="Picture 297" descr="C:\Users\wpeterjo\Documents\Extensive nitrification potenial summer 2011\Maps\pH_CaCl2_Krig.jpg"/>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981964" y="133894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40</xdr:col>
      <xdr:colOff>0</xdr:colOff>
      <xdr:row>60</xdr:row>
      <xdr:rowOff>0</xdr:rowOff>
    </xdr:from>
    <xdr:to>
      <xdr:col>47</xdr:col>
      <xdr:colOff>377190</xdr:colOff>
      <xdr:row>91</xdr:row>
      <xdr:rowOff>129540</xdr:rowOff>
    </xdr:to>
    <xdr:pic>
      <xdr:nvPicPr>
        <xdr:cNvPr id="299" name="Picture 298" descr="C:\Users\wpeterjo\Documents\Extensive nitrification potenial summer 2011\Maps\pH_Water_Krig.jpg"/>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4492857" y="133894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95</xdr:row>
      <xdr:rowOff>0</xdr:rowOff>
    </xdr:from>
    <xdr:to>
      <xdr:col>11</xdr:col>
      <xdr:colOff>377190</xdr:colOff>
      <xdr:row>126</xdr:row>
      <xdr:rowOff>129540</xdr:rowOff>
    </xdr:to>
    <xdr:pic>
      <xdr:nvPicPr>
        <xdr:cNvPr id="300" name="Picture 299" descr="C:\Users\wpeterjo\Documents\Extensive nitrification potenial summer 2011\Maps\Pct_C_Krig.jpg"/>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49286" y="20056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0</xdr:colOff>
      <xdr:row>95</xdr:row>
      <xdr:rowOff>0</xdr:rowOff>
    </xdr:from>
    <xdr:to>
      <xdr:col>20</xdr:col>
      <xdr:colOff>377190</xdr:colOff>
      <xdr:row>126</xdr:row>
      <xdr:rowOff>129540</xdr:rowOff>
    </xdr:to>
    <xdr:pic>
      <xdr:nvPicPr>
        <xdr:cNvPr id="302" name="Picture 301" descr="C:\Users\wpeterjo\Documents\Extensive nitrification potenial summer 2011\Maps\C_5cm_Krig.jpg"/>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960179" y="20056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0</xdr:colOff>
      <xdr:row>95</xdr:row>
      <xdr:rowOff>0</xdr:rowOff>
    </xdr:from>
    <xdr:to>
      <xdr:col>29</xdr:col>
      <xdr:colOff>377190</xdr:colOff>
      <xdr:row>126</xdr:row>
      <xdr:rowOff>129540</xdr:rowOff>
    </xdr:to>
    <xdr:pic>
      <xdr:nvPicPr>
        <xdr:cNvPr id="303" name="Picture 302" descr="C:\Users\wpeterjo\Documents\Extensive nitrification potenial summer 2011\Maps\Pct_Nitrogen_Krig.jpg"/>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3471071" y="20056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0</xdr:colOff>
      <xdr:row>95</xdr:row>
      <xdr:rowOff>0</xdr:rowOff>
    </xdr:from>
    <xdr:to>
      <xdr:col>38</xdr:col>
      <xdr:colOff>377190</xdr:colOff>
      <xdr:row>126</xdr:row>
      <xdr:rowOff>129540</xdr:rowOff>
    </xdr:to>
    <xdr:pic>
      <xdr:nvPicPr>
        <xdr:cNvPr id="304" name="Picture 303" descr="C:\Users\wpeterjo\Documents\Extensive nitrification potenial summer 2011\Maps\N_5cm_Krig.jpg"/>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981964" y="20056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40</xdr:col>
      <xdr:colOff>0</xdr:colOff>
      <xdr:row>95</xdr:row>
      <xdr:rowOff>0</xdr:rowOff>
    </xdr:from>
    <xdr:to>
      <xdr:col>47</xdr:col>
      <xdr:colOff>377190</xdr:colOff>
      <xdr:row>126</xdr:row>
      <xdr:rowOff>129540</xdr:rowOff>
    </xdr:to>
    <xdr:pic>
      <xdr:nvPicPr>
        <xdr:cNvPr id="305" name="Picture 304" descr="C:\Users\wpeterjo\Documents\Extensive nitrification potenial summer 2011\Maps\dB_Krig.jpg"/>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4492857" y="20056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0</xdr:colOff>
      <xdr:row>129</xdr:row>
      <xdr:rowOff>0</xdr:rowOff>
    </xdr:from>
    <xdr:to>
      <xdr:col>11</xdr:col>
      <xdr:colOff>377190</xdr:colOff>
      <xdr:row>160</xdr:row>
      <xdr:rowOff>129540</xdr:rowOff>
    </xdr:to>
    <xdr:pic>
      <xdr:nvPicPr>
        <xdr:cNvPr id="306" name="Picture 305" descr="C:\Users\wpeterjo\Documents\Extensive nitrification potenial summer 2011\Maps\Pct_Moisture_Krig.jpg"/>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449286" y="26533929"/>
          <a:ext cx="4663440" cy="603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118534</xdr:colOff>
      <xdr:row>129</xdr:row>
      <xdr:rowOff>16933</xdr:rowOff>
    </xdr:from>
    <xdr:to>
      <xdr:col>20</xdr:col>
      <xdr:colOff>135466</xdr:colOff>
      <xdr:row>162</xdr:row>
      <xdr:rowOff>27889</xdr:rowOff>
    </xdr:to>
    <xdr:pic>
      <xdr:nvPicPr>
        <xdr:cNvPr id="7" name="Picture 6"/>
        <xdr:cNvPicPr>
          <a:picLocks noChangeAspect="1"/>
        </xdr:cNvPicPr>
      </xdr:nvPicPr>
      <xdr:blipFill>
        <a:blip xmlns:r="http://schemas.openxmlformats.org/officeDocument/2006/relationships" r:embed="rId15"/>
        <a:stretch>
          <a:fillRect/>
        </a:stretch>
      </xdr:blipFill>
      <xdr:spPr>
        <a:xfrm>
          <a:off x="8923867" y="26009600"/>
          <a:ext cx="4758266" cy="6157756"/>
        </a:xfrm>
        <a:prstGeom prst="rect">
          <a:avLst/>
        </a:prstGeom>
      </xdr:spPr>
    </xdr:pic>
    <xdr:clientData/>
  </xdr:twoCellAnchor>
  <xdr:twoCellAnchor editAs="oneCell">
    <xdr:from>
      <xdr:col>22</xdr:col>
      <xdr:colOff>50801</xdr:colOff>
      <xdr:row>129</xdr:row>
      <xdr:rowOff>67733</xdr:rowOff>
    </xdr:from>
    <xdr:to>
      <xdr:col>29</xdr:col>
      <xdr:colOff>33867</xdr:colOff>
      <xdr:row>162</xdr:row>
      <xdr:rowOff>34863</xdr:rowOff>
    </xdr:to>
    <xdr:pic>
      <xdr:nvPicPr>
        <xdr:cNvPr id="9" name="Picture 8"/>
        <xdr:cNvPicPr>
          <a:picLocks noChangeAspect="1"/>
        </xdr:cNvPicPr>
      </xdr:nvPicPr>
      <xdr:blipFill>
        <a:blip xmlns:r="http://schemas.openxmlformats.org/officeDocument/2006/relationships" r:embed="rId16"/>
        <a:stretch>
          <a:fillRect/>
        </a:stretch>
      </xdr:blipFill>
      <xdr:spPr>
        <a:xfrm>
          <a:off x="14952134" y="26060400"/>
          <a:ext cx="4724400" cy="6113930"/>
        </a:xfrm>
        <a:prstGeom prst="rect">
          <a:avLst/>
        </a:prstGeom>
      </xdr:spPr>
    </xdr:pic>
    <xdr:clientData/>
  </xdr:twoCellAnchor>
  <xdr:twoCellAnchor editAs="oneCell">
    <xdr:from>
      <xdr:col>31</xdr:col>
      <xdr:colOff>101600</xdr:colOff>
      <xdr:row>129</xdr:row>
      <xdr:rowOff>135467</xdr:rowOff>
    </xdr:from>
    <xdr:to>
      <xdr:col>38</xdr:col>
      <xdr:colOff>84667</xdr:colOff>
      <xdr:row>162</xdr:row>
      <xdr:rowOff>102597</xdr:rowOff>
    </xdr:to>
    <xdr:pic>
      <xdr:nvPicPr>
        <xdr:cNvPr id="16" name="Picture 15"/>
        <xdr:cNvPicPr>
          <a:picLocks noChangeAspect="1"/>
        </xdr:cNvPicPr>
      </xdr:nvPicPr>
      <xdr:blipFill>
        <a:blip xmlns:r="http://schemas.openxmlformats.org/officeDocument/2006/relationships" r:embed="rId17"/>
        <a:stretch>
          <a:fillRect/>
        </a:stretch>
      </xdr:blipFill>
      <xdr:spPr>
        <a:xfrm>
          <a:off x="21098933" y="26128134"/>
          <a:ext cx="4724401" cy="6113930"/>
        </a:xfrm>
        <a:prstGeom prst="rect">
          <a:avLst/>
        </a:prstGeom>
      </xdr:spPr>
    </xdr:pic>
    <xdr:clientData/>
  </xdr:twoCellAnchor>
  <xdr:twoCellAnchor editAs="oneCell">
    <xdr:from>
      <xdr:col>40</xdr:col>
      <xdr:colOff>84667</xdr:colOff>
      <xdr:row>129</xdr:row>
      <xdr:rowOff>84667</xdr:rowOff>
    </xdr:from>
    <xdr:to>
      <xdr:col>47</xdr:col>
      <xdr:colOff>169333</xdr:colOff>
      <xdr:row>162</xdr:row>
      <xdr:rowOff>183279</xdr:rowOff>
    </xdr:to>
    <xdr:pic>
      <xdr:nvPicPr>
        <xdr:cNvPr id="224" name="Picture 223"/>
        <xdr:cNvPicPr>
          <a:picLocks noChangeAspect="1"/>
        </xdr:cNvPicPr>
      </xdr:nvPicPr>
      <xdr:blipFill>
        <a:blip xmlns:r="http://schemas.openxmlformats.org/officeDocument/2006/relationships" r:embed="rId18"/>
        <a:stretch>
          <a:fillRect/>
        </a:stretch>
      </xdr:blipFill>
      <xdr:spPr>
        <a:xfrm>
          <a:off x="27178000" y="26077334"/>
          <a:ext cx="4826000" cy="6245412"/>
        </a:xfrm>
        <a:prstGeom prst="rect">
          <a:avLst/>
        </a:prstGeom>
      </xdr:spPr>
    </xdr:pic>
    <xdr:clientData/>
  </xdr:twoCellAnchor>
  <xdr:twoCellAnchor editAs="oneCell">
    <xdr:from>
      <xdr:col>4</xdr:col>
      <xdr:colOff>1</xdr:colOff>
      <xdr:row>163</xdr:row>
      <xdr:rowOff>152400</xdr:rowOff>
    </xdr:from>
    <xdr:to>
      <xdr:col>11</xdr:col>
      <xdr:colOff>178571</xdr:colOff>
      <xdr:row>198</xdr:row>
      <xdr:rowOff>0</xdr:rowOff>
    </xdr:to>
    <xdr:pic>
      <xdr:nvPicPr>
        <xdr:cNvPr id="225" name="Picture 224"/>
        <xdr:cNvPicPr>
          <a:picLocks noChangeAspect="1"/>
        </xdr:cNvPicPr>
      </xdr:nvPicPr>
      <xdr:blipFill>
        <a:blip xmlns:r="http://schemas.openxmlformats.org/officeDocument/2006/relationships" r:embed="rId19"/>
        <a:stretch>
          <a:fillRect/>
        </a:stretch>
      </xdr:blipFill>
      <xdr:spPr>
        <a:xfrm>
          <a:off x="2709334" y="32478133"/>
          <a:ext cx="4919904" cy="6366934"/>
        </a:xfrm>
        <a:prstGeom prst="rect">
          <a:avLst/>
        </a:prstGeom>
      </xdr:spPr>
    </xdr:pic>
    <xdr:clientData/>
  </xdr:twoCellAnchor>
  <xdr:twoCellAnchor editAs="oneCell">
    <xdr:from>
      <xdr:col>12</xdr:col>
      <xdr:colOff>660399</xdr:colOff>
      <xdr:row>163</xdr:row>
      <xdr:rowOff>135467</xdr:rowOff>
    </xdr:from>
    <xdr:to>
      <xdr:col>20</xdr:col>
      <xdr:colOff>135465</xdr:colOff>
      <xdr:row>197</xdr:row>
      <xdr:rowOff>135467</xdr:rowOff>
    </xdr:to>
    <xdr:pic>
      <xdr:nvPicPr>
        <xdr:cNvPr id="226" name="Picture 225"/>
        <xdr:cNvPicPr>
          <a:picLocks noChangeAspect="1"/>
        </xdr:cNvPicPr>
      </xdr:nvPicPr>
      <xdr:blipFill>
        <a:blip xmlns:r="http://schemas.openxmlformats.org/officeDocument/2006/relationships" r:embed="rId20"/>
        <a:stretch>
          <a:fillRect/>
        </a:stretch>
      </xdr:blipFill>
      <xdr:spPr>
        <a:xfrm>
          <a:off x="8788399" y="32461200"/>
          <a:ext cx="4893733" cy="6333067"/>
        </a:xfrm>
        <a:prstGeom prst="rect">
          <a:avLst/>
        </a:prstGeom>
      </xdr:spPr>
    </xdr:pic>
    <xdr:clientData/>
  </xdr:twoCellAnchor>
  <xdr:twoCellAnchor editAs="oneCell">
    <xdr:from>
      <xdr:col>21</xdr:col>
      <xdr:colOff>660400</xdr:colOff>
      <xdr:row>164</xdr:row>
      <xdr:rowOff>0</xdr:rowOff>
    </xdr:from>
    <xdr:to>
      <xdr:col>28</xdr:col>
      <xdr:colOff>660400</xdr:colOff>
      <xdr:row>196</xdr:row>
      <xdr:rowOff>175310</xdr:rowOff>
    </xdr:to>
    <xdr:pic>
      <xdr:nvPicPr>
        <xdr:cNvPr id="227" name="Picture 226"/>
        <xdr:cNvPicPr>
          <a:picLocks noChangeAspect="1"/>
        </xdr:cNvPicPr>
      </xdr:nvPicPr>
      <xdr:blipFill>
        <a:blip xmlns:r="http://schemas.openxmlformats.org/officeDocument/2006/relationships" r:embed="rId21"/>
        <a:stretch>
          <a:fillRect/>
        </a:stretch>
      </xdr:blipFill>
      <xdr:spPr>
        <a:xfrm>
          <a:off x="14884400" y="32512000"/>
          <a:ext cx="4741333" cy="6135843"/>
        </a:xfrm>
        <a:prstGeom prst="rect">
          <a:avLst/>
        </a:prstGeom>
      </xdr:spPr>
    </xdr:pic>
    <xdr:clientData/>
  </xdr:twoCellAnchor>
  <xdr:twoCellAnchor editAs="oneCell">
    <xdr:from>
      <xdr:col>31</xdr:col>
      <xdr:colOff>50801</xdr:colOff>
      <xdr:row>163</xdr:row>
      <xdr:rowOff>84667</xdr:rowOff>
    </xdr:from>
    <xdr:to>
      <xdr:col>38</xdr:col>
      <xdr:colOff>101600</xdr:colOff>
      <xdr:row>196</xdr:row>
      <xdr:rowOff>139451</xdr:rowOff>
    </xdr:to>
    <xdr:pic>
      <xdr:nvPicPr>
        <xdr:cNvPr id="228" name="Picture 227"/>
        <xdr:cNvPicPr>
          <a:picLocks noChangeAspect="1"/>
        </xdr:cNvPicPr>
      </xdr:nvPicPr>
      <xdr:blipFill>
        <a:blip xmlns:r="http://schemas.openxmlformats.org/officeDocument/2006/relationships" r:embed="rId22"/>
        <a:stretch>
          <a:fillRect/>
        </a:stretch>
      </xdr:blipFill>
      <xdr:spPr>
        <a:xfrm>
          <a:off x="21048134" y="32410400"/>
          <a:ext cx="4792133" cy="620158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 Id="rId2"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 Id="rId2" Type="http://schemas.openxmlformats.org/officeDocument/2006/relationships/vmlDrawing" Target="../drawings/vmlDrawing1.vml"/><Relationship Id="rId3"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 Id="rId2" Type="http://schemas.openxmlformats.org/officeDocument/2006/relationships/vmlDrawing" Target="../drawings/vmlDrawing2.vml"/><Relationship Id="rId3" Type="http://schemas.openxmlformats.org/officeDocument/2006/relationships/comments" Target="../comments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Q18" sqref="Q18"/>
    </sheetView>
  </sheetViews>
  <sheetFormatPr baseColWidth="10" defaultColWidth="8.83203125" defaultRowHeight="15" x14ac:dyDescent="0.2"/>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85"/>
  <sheetViews>
    <sheetView topLeftCell="A70" zoomScale="130" zoomScaleNormal="130" zoomScalePageLayoutView="130" workbookViewId="0">
      <selection activeCell="A86" sqref="A86:XFD87"/>
    </sheetView>
  </sheetViews>
  <sheetFormatPr baseColWidth="10" defaultColWidth="8.83203125" defaultRowHeight="15" x14ac:dyDescent="0.2"/>
  <cols>
    <col min="1" max="1" width="89.5" customWidth="1"/>
  </cols>
  <sheetData>
    <row r="1" spans="1:16" x14ac:dyDescent="0.2">
      <c r="A1" s="82" t="s">
        <v>213</v>
      </c>
    </row>
    <row r="3" spans="1:16" x14ac:dyDescent="0.2">
      <c r="A3" s="99" t="s">
        <v>202</v>
      </c>
      <c r="B3" s="99"/>
      <c r="C3" s="99"/>
      <c r="D3" s="99"/>
      <c r="E3" s="99"/>
      <c r="F3" s="99"/>
      <c r="G3" s="99"/>
      <c r="H3" s="99"/>
      <c r="I3" s="99"/>
      <c r="J3" s="99"/>
      <c r="K3" s="99"/>
      <c r="L3" s="99"/>
      <c r="M3" s="99"/>
      <c r="N3" s="99"/>
      <c r="O3" s="99"/>
      <c r="P3" s="99"/>
    </row>
    <row r="4" spans="1:16" x14ac:dyDescent="0.2">
      <c r="A4" s="91" t="s">
        <v>363</v>
      </c>
      <c r="B4" s="91"/>
      <c r="C4" s="91"/>
      <c r="D4" s="91"/>
      <c r="E4" s="91"/>
      <c r="F4" s="91"/>
      <c r="G4" s="91"/>
      <c r="H4" s="91"/>
      <c r="I4" s="91"/>
      <c r="J4" s="91"/>
      <c r="K4" s="91"/>
      <c r="L4" s="91"/>
      <c r="M4" s="91"/>
      <c r="N4" s="91"/>
      <c r="O4" s="91"/>
      <c r="P4" s="91"/>
    </row>
    <row r="5" spans="1:16" x14ac:dyDescent="0.2">
      <c r="A5" s="99" t="s">
        <v>203</v>
      </c>
      <c r="B5" s="99"/>
      <c r="C5" s="99"/>
      <c r="D5" s="99"/>
      <c r="E5" s="99"/>
      <c r="F5" s="99"/>
      <c r="G5" s="99"/>
      <c r="H5" s="99"/>
      <c r="I5" s="99"/>
      <c r="J5" s="99"/>
      <c r="K5" s="99"/>
      <c r="L5" s="99"/>
      <c r="M5" s="99"/>
      <c r="N5" s="99"/>
      <c r="O5" s="99"/>
      <c r="P5" s="99"/>
    </row>
    <row r="6" spans="1:16" x14ac:dyDescent="0.2">
      <c r="A6" s="99" t="s">
        <v>357</v>
      </c>
      <c r="B6" s="99"/>
      <c r="C6" s="99"/>
      <c r="D6" s="99"/>
      <c r="E6" s="99"/>
      <c r="F6" s="99"/>
      <c r="G6" s="99"/>
      <c r="H6" s="99"/>
      <c r="I6" s="99"/>
      <c r="J6" s="99"/>
      <c r="K6" s="99"/>
      <c r="L6" s="99"/>
      <c r="M6" s="99"/>
      <c r="N6" s="99"/>
      <c r="O6" s="99"/>
      <c r="P6" s="99"/>
    </row>
    <row r="7" spans="1:16" x14ac:dyDescent="0.2">
      <c r="A7" s="80" t="s">
        <v>356</v>
      </c>
      <c r="B7" s="80"/>
      <c r="C7" s="80"/>
      <c r="D7" s="80"/>
      <c r="E7" s="80"/>
      <c r="F7" s="80"/>
      <c r="G7" s="80"/>
      <c r="H7" s="80"/>
      <c r="I7" s="80"/>
      <c r="J7" s="80"/>
      <c r="K7" s="80"/>
      <c r="L7" s="80"/>
      <c r="M7" s="80"/>
      <c r="N7" s="80"/>
      <c r="O7" s="80"/>
      <c r="P7" s="80"/>
    </row>
    <row r="8" spans="1:16" x14ac:dyDescent="0.2">
      <c r="A8" s="99" t="s">
        <v>204</v>
      </c>
      <c r="B8" s="99"/>
      <c r="C8" s="99"/>
      <c r="D8" s="99"/>
      <c r="E8" s="99"/>
      <c r="F8" s="99"/>
      <c r="G8" s="99"/>
      <c r="H8" s="99"/>
      <c r="I8" s="99"/>
      <c r="J8" s="99"/>
      <c r="K8" s="99"/>
      <c r="L8" s="99"/>
      <c r="M8" s="99"/>
      <c r="N8" s="99"/>
      <c r="O8" s="99"/>
      <c r="P8" s="99"/>
    </row>
    <row r="9" spans="1:16" x14ac:dyDescent="0.2">
      <c r="A9" s="59" t="s">
        <v>298</v>
      </c>
      <c r="B9" s="59"/>
      <c r="C9" s="59"/>
      <c r="D9" s="59"/>
      <c r="E9" s="59"/>
      <c r="F9" s="59"/>
      <c r="G9" s="59"/>
      <c r="H9" s="59"/>
      <c r="I9" s="59"/>
      <c r="J9" s="59"/>
      <c r="K9" s="59"/>
      <c r="L9" s="59"/>
      <c r="M9" s="59"/>
      <c r="N9" s="59"/>
      <c r="O9" s="59"/>
      <c r="P9" s="59"/>
    </row>
    <row r="10" spans="1:16" x14ac:dyDescent="0.2">
      <c r="A10" s="99" t="s">
        <v>210</v>
      </c>
      <c r="B10" s="99"/>
      <c r="C10" s="99"/>
      <c r="D10" s="99"/>
      <c r="E10" s="99"/>
      <c r="F10" s="99"/>
      <c r="G10" s="99"/>
      <c r="H10" s="99"/>
      <c r="I10" s="99"/>
      <c r="J10" s="99"/>
      <c r="K10" s="99"/>
      <c r="L10" s="99"/>
      <c r="M10" s="99"/>
      <c r="N10" s="99"/>
      <c r="O10" s="99"/>
      <c r="P10" s="99"/>
    </row>
    <row r="11" spans="1:16" x14ac:dyDescent="0.2">
      <c r="A11" s="1" t="s">
        <v>335</v>
      </c>
      <c r="B11" s="1"/>
      <c r="C11" s="1"/>
      <c r="D11" s="1"/>
      <c r="E11" s="1"/>
      <c r="F11" s="1"/>
      <c r="G11" s="1"/>
      <c r="H11" s="1"/>
      <c r="I11" s="1"/>
      <c r="J11" s="1"/>
      <c r="K11" s="1"/>
      <c r="L11" s="1"/>
      <c r="M11" s="1"/>
      <c r="N11" s="1"/>
      <c r="O11" s="1"/>
      <c r="P11" s="1"/>
    </row>
    <row r="12" spans="1:16" x14ac:dyDescent="0.2">
      <c r="A12" s="99" t="s">
        <v>211</v>
      </c>
      <c r="B12" s="99"/>
      <c r="C12" s="99"/>
      <c r="D12" s="99"/>
      <c r="E12" s="99"/>
      <c r="F12" s="99"/>
      <c r="G12" s="99"/>
      <c r="H12" s="99"/>
      <c r="I12" s="99"/>
      <c r="J12" s="99"/>
      <c r="K12" s="99"/>
      <c r="L12" s="99"/>
      <c r="M12" s="99"/>
      <c r="N12" s="99"/>
      <c r="O12" s="99"/>
      <c r="P12" s="99"/>
    </row>
    <row r="13" spans="1:16" x14ac:dyDescent="0.2">
      <c r="A13" s="99" t="s">
        <v>205</v>
      </c>
      <c r="B13" s="99"/>
      <c r="C13" s="99"/>
      <c r="D13" s="99"/>
      <c r="E13" s="99"/>
      <c r="F13" s="99"/>
      <c r="G13" s="99"/>
      <c r="H13" s="99"/>
      <c r="I13" s="99"/>
      <c r="J13" s="99"/>
      <c r="K13" s="99"/>
      <c r="L13" s="99"/>
      <c r="M13" s="99"/>
      <c r="N13" s="99"/>
      <c r="O13" s="99"/>
      <c r="P13" s="99"/>
    </row>
    <row r="14" spans="1:16" x14ac:dyDescent="0.2">
      <c r="A14" s="99" t="s">
        <v>206</v>
      </c>
      <c r="B14" s="99"/>
      <c r="C14" s="99"/>
      <c r="D14" s="99"/>
      <c r="E14" s="99"/>
      <c r="F14" s="99"/>
      <c r="G14" s="99"/>
      <c r="H14" s="99"/>
      <c r="I14" s="99"/>
      <c r="J14" s="99"/>
      <c r="K14" s="99"/>
      <c r="L14" s="99"/>
      <c r="M14" s="99"/>
      <c r="N14" s="99"/>
      <c r="O14" s="99"/>
      <c r="P14" s="99"/>
    </row>
    <row r="15" spans="1:16" x14ac:dyDescent="0.2">
      <c r="A15" s="80" t="s">
        <v>328</v>
      </c>
      <c r="B15" s="80"/>
      <c r="C15" s="80"/>
      <c r="D15" s="80"/>
      <c r="E15" s="80"/>
      <c r="F15" s="80"/>
      <c r="G15" s="80"/>
      <c r="H15" s="80"/>
      <c r="I15" s="80"/>
      <c r="J15" s="80"/>
      <c r="K15" s="80"/>
      <c r="L15" s="80"/>
      <c r="M15" s="80"/>
      <c r="N15" s="80"/>
      <c r="O15" s="80"/>
      <c r="P15" s="80"/>
    </row>
    <row r="16" spans="1:16" x14ac:dyDescent="0.2">
      <c r="A16" s="80" t="s">
        <v>321</v>
      </c>
      <c r="B16" s="80"/>
      <c r="C16" s="80"/>
      <c r="D16" s="80"/>
      <c r="E16" s="80"/>
      <c r="F16" s="80"/>
      <c r="G16" s="80"/>
      <c r="H16" s="80"/>
      <c r="I16" s="80"/>
      <c r="J16" s="80"/>
      <c r="K16" s="80"/>
      <c r="L16" s="80"/>
      <c r="M16" s="80"/>
      <c r="N16" s="80"/>
      <c r="O16" s="80"/>
      <c r="P16" s="80"/>
    </row>
    <row r="17" spans="1:16" x14ac:dyDescent="0.2">
      <c r="A17" s="80" t="s">
        <v>329</v>
      </c>
      <c r="B17" s="80"/>
      <c r="C17" s="80"/>
      <c r="D17" s="80"/>
      <c r="E17" s="80"/>
      <c r="F17" s="80"/>
      <c r="G17" s="80"/>
      <c r="H17" s="80"/>
      <c r="I17" s="80"/>
      <c r="J17" s="80"/>
      <c r="K17" s="80"/>
      <c r="L17" s="80"/>
      <c r="M17" s="80"/>
      <c r="N17" s="80"/>
      <c r="O17" s="80"/>
      <c r="P17" s="80"/>
    </row>
    <row r="18" spans="1:16" x14ac:dyDescent="0.2">
      <c r="A18" s="80" t="s">
        <v>330</v>
      </c>
      <c r="B18" s="80"/>
      <c r="C18" s="80"/>
      <c r="D18" s="80"/>
      <c r="E18" s="80"/>
      <c r="F18" s="80"/>
      <c r="G18" s="80"/>
      <c r="H18" s="80"/>
      <c r="I18" s="80"/>
      <c r="J18" s="80"/>
      <c r="K18" s="80"/>
      <c r="L18" s="80"/>
      <c r="M18" s="80"/>
      <c r="N18" s="80"/>
      <c r="O18" s="80"/>
      <c r="P18" s="80"/>
    </row>
    <row r="19" spans="1:16" x14ac:dyDescent="0.2">
      <c r="A19" s="80" t="s">
        <v>331</v>
      </c>
      <c r="B19" s="80"/>
      <c r="C19" s="80"/>
      <c r="D19" s="80"/>
      <c r="E19" s="80"/>
      <c r="F19" s="80"/>
      <c r="G19" s="80"/>
      <c r="H19" s="80"/>
      <c r="I19" s="80"/>
      <c r="J19" s="80"/>
      <c r="K19" s="80"/>
      <c r="L19" s="80"/>
      <c r="M19" s="80"/>
      <c r="N19" s="80"/>
      <c r="O19" s="80"/>
      <c r="P19" s="80"/>
    </row>
    <row r="20" spans="1:16" x14ac:dyDescent="0.2">
      <c r="A20" s="80" t="s">
        <v>332</v>
      </c>
      <c r="B20" s="80"/>
      <c r="C20" s="80"/>
      <c r="D20" s="80"/>
      <c r="E20" s="80"/>
      <c r="F20" s="80"/>
      <c r="G20" s="80"/>
      <c r="H20" s="80"/>
      <c r="I20" s="80"/>
      <c r="J20" s="80"/>
      <c r="K20" s="80"/>
      <c r="L20" s="80"/>
      <c r="M20" s="80"/>
      <c r="N20" s="80"/>
      <c r="O20" s="80"/>
      <c r="P20" s="80"/>
    </row>
    <row r="22" spans="1:16" x14ac:dyDescent="0.2">
      <c r="A22" s="82" t="s">
        <v>216</v>
      </c>
    </row>
    <row r="24" spans="1:16" x14ac:dyDescent="0.2">
      <c r="A24" t="s">
        <v>333</v>
      </c>
    </row>
    <row r="25" spans="1:16" ht="17" x14ac:dyDescent="0.2">
      <c r="A25" t="s">
        <v>358</v>
      </c>
    </row>
    <row r="26" spans="1:16" ht="17" x14ac:dyDescent="0.2">
      <c r="A26" t="s">
        <v>359</v>
      </c>
    </row>
    <row r="28" spans="1:16" x14ac:dyDescent="0.2">
      <c r="A28" s="82" t="s">
        <v>214</v>
      </c>
    </row>
    <row r="30" spans="1:16" x14ac:dyDescent="0.2">
      <c r="A30" t="s">
        <v>326</v>
      </c>
    </row>
    <row r="31" spans="1:16" x14ac:dyDescent="0.2">
      <c r="A31" t="s">
        <v>323</v>
      </c>
    </row>
    <row r="32" spans="1:16" x14ac:dyDescent="0.2">
      <c r="A32" t="s">
        <v>322</v>
      </c>
    </row>
    <row r="34" spans="1:1" x14ac:dyDescent="0.2">
      <c r="A34" t="s">
        <v>324</v>
      </c>
    </row>
    <row r="36" spans="1:1" x14ac:dyDescent="0.2">
      <c r="A36" s="82" t="s">
        <v>215</v>
      </c>
    </row>
    <row r="38" spans="1:1" x14ac:dyDescent="0.2">
      <c r="A38" t="s">
        <v>325</v>
      </c>
    </row>
    <row r="39" spans="1:1" x14ac:dyDescent="0.2">
      <c r="A39" t="s">
        <v>223</v>
      </c>
    </row>
    <row r="40" spans="1:1" x14ac:dyDescent="0.2">
      <c r="A40" t="s">
        <v>224</v>
      </c>
    </row>
    <row r="41" spans="1:1" x14ac:dyDescent="0.2">
      <c r="A41" t="s">
        <v>225</v>
      </c>
    </row>
    <row r="42" spans="1:1" x14ac:dyDescent="0.2">
      <c r="A42" t="s">
        <v>226</v>
      </c>
    </row>
    <row r="43" spans="1:1" x14ac:dyDescent="0.2">
      <c r="A43" t="s">
        <v>227</v>
      </c>
    </row>
    <row r="44" spans="1:1" x14ac:dyDescent="0.2">
      <c r="A44" t="s">
        <v>360</v>
      </c>
    </row>
    <row r="46" spans="1:1" x14ac:dyDescent="0.2">
      <c r="A46" s="82" t="s">
        <v>278</v>
      </c>
    </row>
    <row r="48" spans="1:1" x14ac:dyDescent="0.2">
      <c r="A48" t="s">
        <v>327</v>
      </c>
    </row>
    <row r="49" spans="1:16" x14ac:dyDescent="0.2">
      <c r="A49" t="s">
        <v>284</v>
      </c>
    </row>
    <row r="50" spans="1:16" x14ac:dyDescent="0.2">
      <c r="A50" s="99" t="s">
        <v>286</v>
      </c>
      <c r="B50" s="99"/>
      <c r="C50" s="99"/>
      <c r="D50" s="99"/>
      <c r="E50" s="99"/>
      <c r="F50" s="99"/>
      <c r="G50" s="99"/>
      <c r="H50" s="99"/>
      <c r="I50" s="99"/>
      <c r="J50" s="99"/>
      <c r="K50" s="99"/>
      <c r="L50" s="99"/>
      <c r="M50" s="99"/>
      <c r="N50" s="99"/>
      <c r="O50" s="99"/>
      <c r="P50" s="99"/>
    </row>
    <row r="51" spans="1:16" x14ac:dyDescent="0.2">
      <c r="A51" t="s">
        <v>280</v>
      </c>
      <c r="B51" s="31"/>
      <c r="C51" s="31"/>
      <c r="D51" s="31"/>
      <c r="E51" s="31"/>
      <c r="F51" s="31"/>
      <c r="G51" s="31"/>
      <c r="H51" s="31"/>
      <c r="I51" s="31"/>
      <c r="J51" s="31"/>
      <c r="K51" s="31"/>
      <c r="L51" s="31"/>
      <c r="M51" s="31"/>
      <c r="N51" s="31"/>
      <c r="O51" s="31"/>
      <c r="P51" s="31"/>
    </row>
    <row r="52" spans="1:16" x14ac:dyDescent="0.2">
      <c r="A52" s="99" t="s">
        <v>212</v>
      </c>
      <c r="B52" s="99"/>
      <c r="C52" s="99"/>
      <c r="D52" s="99"/>
      <c r="E52" s="99"/>
      <c r="F52" s="99"/>
      <c r="G52" s="99"/>
      <c r="H52" s="99"/>
      <c r="I52" s="99"/>
      <c r="J52" s="99"/>
      <c r="K52" s="99"/>
      <c r="L52" s="99"/>
      <c r="M52" s="99"/>
      <c r="N52" s="99"/>
      <c r="O52" s="99"/>
      <c r="P52" s="99"/>
    </row>
    <row r="53" spans="1:16" x14ac:dyDescent="0.2">
      <c r="A53" s="27" t="s">
        <v>282</v>
      </c>
      <c r="B53" s="27"/>
      <c r="C53" s="27"/>
      <c r="D53" s="27"/>
      <c r="E53" s="27"/>
      <c r="F53" s="27"/>
      <c r="G53" s="27"/>
      <c r="H53" s="27"/>
      <c r="I53" s="27"/>
      <c r="J53" s="27"/>
      <c r="K53" s="27"/>
      <c r="L53" s="27"/>
      <c r="M53" s="27"/>
      <c r="N53" s="27"/>
      <c r="O53" s="27"/>
      <c r="P53" s="27"/>
    </row>
    <row r="54" spans="1:16" x14ac:dyDescent="0.2">
      <c r="A54" t="s">
        <v>281</v>
      </c>
    </row>
    <row r="55" spans="1:16" x14ac:dyDescent="0.2">
      <c r="A55" t="s">
        <v>279</v>
      </c>
    </row>
    <row r="56" spans="1:16" x14ac:dyDescent="0.2">
      <c r="A56" t="s">
        <v>294</v>
      </c>
    </row>
    <row r="57" spans="1:16" x14ac:dyDescent="0.2">
      <c r="A57" t="s">
        <v>285</v>
      </c>
    </row>
    <row r="58" spans="1:16" ht="16" x14ac:dyDescent="0.2">
      <c r="A58" s="30" t="s">
        <v>287</v>
      </c>
    </row>
    <row r="59" spans="1:16" x14ac:dyDescent="0.2">
      <c r="A59" t="s">
        <v>361</v>
      </c>
    </row>
    <row r="60" spans="1:16" x14ac:dyDescent="0.2">
      <c r="A60" t="s">
        <v>362</v>
      </c>
    </row>
    <row r="62" spans="1:16" x14ac:dyDescent="0.2">
      <c r="A62" s="82" t="s">
        <v>352</v>
      </c>
    </row>
    <row r="64" spans="1:16" x14ac:dyDescent="0.2">
      <c r="A64" t="s">
        <v>353</v>
      </c>
    </row>
    <row r="65" spans="1:1" x14ac:dyDescent="0.2">
      <c r="A65" t="s">
        <v>355</v>
      </c>
    </row>
    <row r="66" spans="1:1" x14ac:dyDescent="0.2">
      <c r="A66" t="s">
        <v>354</v>
      </c>
    </row>
    <row r="68" spans="1:1" x14ac:dyDescent="0.2">
      <c r="A68" s="82" t="s">
        <v>374</v>
      </c>
    </row>
    <row r="69" spans="1:1" x14ac:dyDescent="0.2">
      <c r="A69" s="82"/>
    </row>
    <row r="70" spans="1:1" x14ac:dyDescent="0.2">
      <c r="A70" t="s">
        <v>381</v>
      </c>
    </row>
    <row r="71" spans="1:1" x14ac:dyDescent="0.2">
      <c r="A71" t="s">
        <v>375</v>
      </c>
    </row>
    <row r="72" spans="1:1" x14ac:dyDescent="0.2">
      <c r="A72" t="s">
        <v>376</v>
      </c>
    </row>
    <row r="73" spans="1:1" x14ac:dyDescent="0.2">
      <c r="A73" t="s">
        <v>377</v>
      </c>
    </row>
    <row r="74" spans="1:1" x14ac:dyDescent="0.2">
      <c r="A74" t="s">
        <v>378</v>
      </c>
    </row>
    <row r="75" spans="1:1" x14ac:dyDescent="0.2">
      <c r="A75" t="s">
        <v>379</v>
      </c>
    </row>
    <row r="77" spans="1:1" x14ac:dyDescent="0.2">
      <c r="A77" s="82" t="s">
        <v>336</v>
      </c>
    </row>
    <row r="79" spans="1:1" x14ac:dyDescent="0.2">
      <c r="A79" s="84" t="s">
        <v>337</v>
      </c>
    </row>
    <row r="80" spans="1:1" x14ac:dyDescent="0.2">
      <c r="A80" t="s">
        <v>338</v>
      </c>
    </row>
    <row r="81" spans="1:1" x14ac:dyDescent="0.2">
      <c r="A81" t="s">
        <v>340</v>
      </c>
    </row>
    <row r="82" spans="1:1" x14ac:dyDescent="0.2">
      <c r="A82" t="s">
        <v>339</v>
      </c>
    </row>
    <row r="83" spans="1:1" x14ac:dyDescent="0.2">
      <c r="A83" t="s">
        <v>341</v>
      </c>
    </row>
    <row r="84" spans="1:1" x14ac:dyDescent="0.2">
      <c r="A84" t="s">
        <v>342</v>
      </c>
    </row>
    <row r="85" spans="1:1" x14ac:dyDescent="0.2">
      <c r="A85" t="s">
        <v>380</v>
      </c>
    </row>
  </sheetData>
  <mergeCells count="10">
    <mergeCell ref="A13:P13"/>
    <mergeCell ref="A50:P50"/>
    <mergeCell ref="A52:P52"/>
    <mergeCell ref="A14:P14"/>
    <mergeCell ref="A3:P3"/>
    <mergeCell ref="A5:P5"/>
    <mergeCell ref="A6:P6"/>
    <mergeCell ref="A8:P8"/>
    <mergeCell ref="A10:P10"/>
    <mergeCell ref="A12:P12"/>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D4:E57"/>
  <sheetViews>
    <sheetView topLeftCell="A110" zoomScale="75" zoomScaleNormal="55" zoomScalePageLayoutView="55" workbookViewId="0">
      <selection activeCell="AM186" sqref="AM186"/>
    </sheetView>
  </sheetViews>
  <sheetFormatPr baseColWidth="10" defaultColWidth="8.83203125" defaultRowHeight="15" x14ac:dyDescent="0.2"/>
  <sheetData>
    <row r="4" spans="4:4" ht="92" x14ac:dyDescent="1">
      <c r="D4" s="83" t="s">
        <v>334</v>
      </c>
    </row>
    <row r="57" spans="5:5" ht="92" x14ac:dyDescent="1">
      <c r="E57" s="83" t="s">
        <v>343</v>
      </c>
    </row>
  </sheetData>
  <pageMargins left="0.7" right="0.7" top="0.75" bottom="0.75" header="0.3" footer="0.3"/>
  <pageSetup scale="25" orientation="landscape"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201"/>
  <sheetViews>
    <sheetView zoomScale="115" zoomScaleNormal="115" zoomScalePageLayoutView="115" workbookViewId="0">
      <pane ySplit="1" topLeftCell="A2" activePane="bottomLeft" state="frozen"/>
      <selection pane="bottomLeft" activeCell="I80" sqref="I80"/>
    </sheetView>
  </sheetViews>
  <sheetFormatPr baseColWidth="10" defaultColWidth="8.83203125" defaultRowHeight="15" x14ac:dyDescent="0.2"/>
  <cols>
    <col min="1" max="1" width="10.5" customWidth="1"/>
    <col min="2" max="2" width="11.5" customWidth="1"/>
    <col min="3" max="7" width="10.5" customWidth="1"/>
    <col min="8" max="8" width="10.1640625" customWidth="1"/>
    <col min="9" max="9" width="36.5" bestFit="1" customWidth="1"/>
  </cols>
  <sheetData>
    <row r="1" spans="1:9" ht="45.75" customHeight="1" thickBot="1" x14ac:dyDescent="0.25">
      <c r="A1" s="3" t="s">
        <v>0</v>
      </c>
      <c r="B1" s="3" t="s">
        <v>1</v>
      </c>
      <c r="C1" s="3" t="s">
        <v>228</v>
      </c>
      <c r="D1" s="3" t="s">
        <v>243</v>
      </c>
      <c r="E1" s="3" t="s">
        <v>229</v>
      </c>
      <c r="F1" s="3" t="s">
        <v>230</v>
      </c>
      <c r="G1" s="3" t="s">
        <v>296</v>
      </c>
      <c r="H1" s="3" t="s">
        <v>297</v>
      </c>
      <c r="I1" s="81" t="s">
        <v>20</v>
      </c>
    </row>
    <row r="2" spans="1:9" x14ac:dyDescent="0.2">
      <c r="A2" s="36">
        <v>1</v>
      </c>
      <c r="B2" s="36">
        <v>3</v>
      </c>
      <c r="C2" s="37" t="s">
        <v>21</v>
      </c>
      <c r="D2" s="37" t="s">
        <v>135</v>
      </c>
      <c r="E2" s="37" t="s">
        <v>236</v>
      </c>
      <c r="F2" s="38">
        <v>11</v>
      </c>
      <c r="G2" s="61">
        <v>17613650</v>
      </c>
      <c r="H2" s="62">
        <v>4324000</v>
      </c>
    </row>
    <row r="3" spans="1:9" x14ac:dyDescent="0.2">
      <c r="A3" s="43">
        <v>2</v>
      </c>
      <c r="B3" s="43">
        <v>7</v>
      </c>
      <c r="C3" s="44" t="s">
        <v>22</v>
      </c>
      <c r="D3" s="44" t="s">
        <v>22</v>
      </c>
      <c r="E3" s="44" t="s">
        <v>240</v>
      </c>
      <c r="F3" s="45">
        <v>8</v>
      </c>
      <c r="G3" s="63">
        <v>17613880</v>
      </c>
      <c r="H3" s="64">
        <v>4324600</v>
      </c>
      <c r="I3" t="s">
        <v>303</v>
      </c>
    </row>
    <row r="4" spans="1:9" x14ac:dyDescent="0.2">
      <c r="A4" s="36">
        <v>3</v>
      </c>
      <c r="B4" s="36">
        <v>3</v>
      </c>
      <c r="C4" s="37" t="s">
        <v>23</v>
      </c>
      <c r="D4" s="37" t="s">
        <v>52</v>
      </c>
      <c r="E4" s="37" t="s">
        <v>238</v>
      </c>
      <c r="F4" s="38">
        <v>10</v>
      </c>
      <c r="G4" s="65">
        <v>17613750</v>
      </c>
      <c r="H4" s="66">
        <v>4324050</v>
      </c>
    </row>
    <row r="5" spans="1:9" x14ac:dyDescent="0.2">
      <c r="A5" s="43">
        <v>4</v>
      </c>
      <c r="B5" s="43">
        <v>7</v>
      </c>
      <c r="C5" s="44" t="s">
        <v>24</v>
      </c>
      <c r="D5" s="44" t="s">
        <v>24</v>
      </c>
      <c r="E5" s="44" t="s">
        <v>244</v>
      </c>
      <c r="F5" s="45">
        <v>10</v>
      </c>
      <c r="G5" s="63">
        <v>17614040</v>
      </c>
      <c r="H5" s="64">
        <v>4324520</v>
      </c>
    </row>
    <row r="6" spans="1:9" x14ac:dyDescent="0.2">
      <c r="A6" s="36">
        <v>5</v>
      </c>
      <c r="B6" s="36">
        <v>3</v>
      </c>
      <c r="C6" s="37" t="s">
        <v>25</v>
      </c>
      <c r="D6" s="37" t="s">
        <v>245</v>
      </c>
      <c r="E6" s="37" t="s">
        <v>242</v>
      </c>
      <c r="F6" s="38">
        <v>3</v>
      </c>
      <c r="G6" s="65">
        <v>17613350</v>
      </c>
      <c r="H6" s="66">
        <v>4324400</v>
      </c>
    </row>
    <row r="7" spans="1:9" x14ac:dyDescent="0.2">
      <c r="A7" s="43">
        <v>6</v>
      </c>
      <c r="B7" s="43">
        <v>7</v>
      </c>
      <c r="C7" s="44" t="s">
        <v>26</v>
      </c>
      <c r="D7" s="44" t="s">
        <v>26</v>
      </c>
      <c r="E7" s="44" t="s">
        <v>246</v>
      </c>
      <c r="F7" s="45">
        <v>9</v>
      </c>
      <c r="G7" s="63">
        <v>17613960</v>
      </c>
      <c r="H7" s="64">
        <v>4324560</v>
      </c>
    </row>
    <row r="8" spans="1:9" x14ac:dyDescent="0.2">
      <c r="A8" s="36">
        <v>7</v>
      </c>
      <c r="B8" s="36">
        <v>3</v>
      </c>
      <c r="C8" s="37" t="s">
        <v>27</v>
      </c>
      <c r="D8" s="37" t="s">
        <v>247</v>
      </c>
      <c r="E8" s="37" t="s">
        <v>239</v>
      </c>
      <c r="F8" s="38">
        <v>15</v>
      </c>
      <c r="G8" s="65">
        <v>17613800</v>
      </c>
      <c r="H8" s="66">
        <v>4323800</v>
      </c>
    </row>
    <row r="9" spans="1:9" x14ac:dyDescent="0.2">
      <c r="A9" s="43">
        <v>8</v>
      </c>
      <c r="B9" s="43">
        <v>7</v>
      </c>
      <c r="C9" s="44" t="s">
        <v>28</v>
      </c>
      <c r="D9" s="44" t="s">
        <v>28</v>
      </c>
      <c r="E9" s="44" t="s">
        <v>248</v>
      </c>
      <c r="F9" s="45">
        <v>6</v>
      </c>
      <c r="G9" s="63">
        <v>17614160</v>
      </c>
      <c r="H9" s="64">
        <v>4324680</v>
      </c>
    </row>
    <row r="10" spans="1:9" x14ac:dyDescent="0.2">
      <c r="A10" s="36">
        <v>9</v>
      </c>
      <c r="B10" s="36">
        <v>3</v>
      </c>
      <c r="C10" s="37" t="s">
        <v>29</v>
      </c>
      <c r="D10" s="37" t="s">
        <v>180</v>
      </c>
      <c r="E10" s="37" t="s">
        <v>239</v>
      </c>
      <c r="F10" s="38">
        <v>4</v>
      </c>
      <c r="G10" s="65">
        <v>17613800</v>
      </c>
      <c r="H10" s="66">
        <v>4324350</v>
      </c>
    </row>
    <row r="11" spans="1:9" x14ac:dyDescent="0.2">
      <c r="A11" s="43">
        <v>10</v>
      </c>
      <c r="B11" s="43">
        <v>7</v>
      </c>
      <c r="C11" s="44" t="s">
        <v>30</v>
      </c>
      <c r="D11" s="44" t="s">
        <v>30</v>
      </c>
      <c r="E11" s="44" t="s">
        <v>239</v>
      </c>
      <c r="F11" s="45">
        <v>11</v>
      </c>
      <c r="G11" s="63">
        <v>17613840</v>
      </c>
      <c r="H11" s="64">
        <v>4324480</v>
      </c>
      <c r="I11" t="s">
        <v>304</v>
      </c>
    </row>
    <row r="12" spans="1:9" x14ac:dyDescent="0.2">
      <c r="A12" s="36">
        <v>11</v>
      </c>
      <c r="B12" s="36">
        <v>3</v>
      </c>
      <c r="C12" s="37" t="s">
        <v>31</v>
      </c>
      <c r="D12" s="37" t="s">
        <v>51</v>
      </c>
      <c r="E12" s="37" t="s">
        <v>237</v>
      </c>
      <c r="F12" s="38">
        <v>15</v>
      </c>
      <c r="G12" s="65">
        <v>17613700</v>
      </c>
      <c r="H12" s="66">
        <v>4323800</v>
      </c>
    </row>
    <row r="13" spans="1:9" x14ac:dyDescent="0.2">
      <c r="A13" s="43">
        <v>12</v>
      </c>
      <c r="B13" s="43">
        <v>7</v>
      </c>
      <c r="C13" s="44" t="s">
        <v>32</v>
      </c>
      <c r="D13" s="44" t="s">
        <v>32</v>
      </c>
      <c r="E13" s="44" t="s">
        <v>240</v>
      </c>
      <c r="F13" s="45">
        <v>10</v>
      </c>
      <c r="G13" s="63">
        <v>17613880</v>
      </c>
      <c r="H13" s="64">
        <v>4324520</v>
      </c>
    </row>
    <row r="14" spans="1:9" x14ac:dyDescent="0.2">
      <c r="A14" s="36">
        <v>13</v>
      </c>
      <c r="B14" s="36">
        <v>3</v>
      </c>
      <c r="C14" s="37" t="s">
        <v>31</v>
      </c>
      <c r="D14" s="37" t="s">
        <v>51</v>
      </c>
      <c r="E14" s="37" t="s">
        <v>237</v>
      </c>
      <c r="F14" s="38">
        <v>15</v>
      </c>
      <c r="G14" s="65">
        <v>17613700</v>
      </c>
      <c r="H14" s="66">
        <v>4323800</v>
      </c>
    </row>
    <row r="15" spans="1:9" x14ac:dyDescent="0.2">
      <c r="A15" s="43">
        <v>14</v>
      </c>
      <c r="B15" s="43">
        <v>7</v>
      </c>
      <c r="C15" s="44" t="s">
        <v>33</v>
      </c>
      <c r="D15" s="44" t="s">
        <v>33</v>
      </c>
      <c r="E15" s="44" t="s">
        <v>241</v>
      </c>
      <c r="F15" s="45">
        <v>10</v>
      </c>
      <c r="G15" s="63">
        <v>17613920</v>
      </c>
      <c r="H15" s="64">
        <v>4324520</v>
      </c>
    </row>
    <row r="16" spans="1:9" x14ac:dyDescent="0.2">
      <c r="A16" s="36">
        <v>15</v>
      </c>
      <c r="B16" s="36">
        <v>3</v>
      </c>
      <c r="C16" s="37" t="s">
        <v>34</v>
      </c>
      <c r="D16" s="37" t="s">
        <v>188</v>
      </c>
      <c r="E16" s="37" t="s">
        <v>237</v>
      </c>
      <c r="F16" s="38">
        <v>17</v>
      </c>
      <c r="G16" s="65">
        <v>17613700</v>
      </c>
      <c r="H16" s="66">
        <v>4323700</v>
      </c>
    </row>
    <row r="17" spans="1:8" x14ac:dyDescent="0.2">
      <c r="A17" s="43">
        <v>16</v>
      </c>
      <c r="B17" s="43">
        <v>7</v>
      </c>
      <c r="C17" s="44" t="s">
        <v>35</v>
      </c>
      <c r="D17" s="44" t="s">
        <v>35</v>
      </c>
      <c r="E17" s="44" t="s">
        <v>249</v>
      </c>
      <c r="F17" s="45">
        <v>6</v>
      </c>
      <c r="G17" s="63">
        <v>17614080</v>
      </c>
      <c r="H17" s="64">
        <v>4324680</v>
      </c>
    </row>
    <row r="18" spans="1:8" x14ac:dyDescent="0.2">
      <c r="A18" s="36">
        <v>17</v>
      </c>
      <c r="B18" s="36">
        <v>3</v>
      </c>
      <c r="C18" s="37" t="s">
        <v>36</v>
      </c>
      <c r="D18" s="37" t="s">
        <v>67</v>
      </c>
      <c r="E18" s="37" t="s">
        <v>234</v>
      </c>
      <c r="F18" s="38">
        <v>5</v>
      </c>
      <c r="G18" s="65">
        <v>17613550</v>
      </c>
      <c r="H18" s="66">
        <v>4324300</v>
      </c>
    </row>
    <row r="19" spans="1:8" x14ac:dyDescent="0.2">
      <c r="A19" s="43">
        <v>18</v>
      </c>
      <c r="B19" s="43">
        <v>7</v>
      </c>
      <c r="C19" s="44" t="s">
        <v>37</v>
      </c>
      <c r="D19" s="44" t="s">
        <v>37</v>
      </c>
      <c r="E19" s="44" t="s">
        <v>240</v>
      </c>
      <c r="F19" s="45">
        <v>7</v>
      </c>
      <c r="G19" s="63">
        <v>17613880</v>
      </c>
      <c r="H19" s="64">
        <v>4324640</v>
      </c>
    </row>
    <row r="20" spans="1:8" x14ac:dyDescent="0.2">
      <c r="A20" s="36">
        <v>19</v>
      </c>
      <c r="B20" s="36">
        <v>3</v>
      </c>
      <c r="C20" s="37" t="s">
        <v>38</v>
      </c>
      <c r="D20" s="37" t="s">
        <v>250</v>
      </c>
      <c r="E20" s="37" t="s">
        <v>237</v>
      </c>
      <c r="F20" s="38">
        <v>8</v>
      </c>
      <c r="G20" s="65">
        <v>17613700</v>
      </c>
      <c r="H20" s="66">
        <v>4324150</v>
      </c>
    </row>
    <row r="21" spans="1:8" x14ac:dyDescent="0.2">
      <c r="A21" s="43">
        <v>20</v>
      </c>
      <c r="B21" s="43">
        <v>7</v>
      </c>
      <c r="C21" s="44" t="s">
        <v>39</v>
      </c>
      <c r="D21" s="44" t="s">
        <v>39</v>
      </c>
      <c r="E21" s="44" t="s">
        <v>241</v>
      </c>
      <c r="F21" s="45">
        <v>11</v>
      </c>
      <c r="G21" s="63">
        <v>17613920</v>
      </c>
      <c r="H21" s="64">
        <v>4324480</v>
      </c>
    </row>
    <row r="22" spans="1:8" x14ac:dyDescent="0.2">
      <c r="A22" s="36">
        <v>21</v>
      </c>
      <c r="B22" s="36">
        <v>3</v>
      </c>
      <c r="C22" s="37" t="s">
        <v>40</v>
      </c>
      <c r="D22" s="37" t="s">
        <v>46</v>
      </c>
      <c r="E22" s="37" t="s">
        <v>235</v>
      </c>
      <c r="F22" s="38">
        <v>16</v>
      </c>
      <c r="G22" s="65">
        <v>17613600</v>
      </c>
      <c r="H22" s="66">
        <v>4323750</v>
      </c>
    </row>
    <row r="23" spans="1:8" x14ac:dyDescent="0.2">
      <c r="A23" s="43">
        <v>22</v>
      </c>
      <c r="B23" s="43">
        <v>7</v>
      </c>
      <c r="C23" s="44" t="s">
        <v>41</v>
      </c>
      <c r="D23" s="44" t="s">
        <v>41</v>
      </c>
      <c r="E23" s="44" t="s">
        <v>237</v>
      </c>
      <c r="F23" s="45">
        <v>9</v>
      </c>
      <c r="G23" s="63">
        <v>17613760</v>
      </c>
      <c r="H23" s="64">
        <v>4324560</v>
      </c>
    </row>
    <row r="24" spans="1:8" x14ac:dyDescent="0.2">
      <c r="A24" s="36">
        <v>23</v>
      </c>
      <c r="B24" s="36">
        <v>3</v>
      </c>
      <c r="C24" s="37" t="s">
        <v>42</v>
      </c>
      <c r="D24" s="37" t="s">
        <v>45</v>
      </c>
      <c r="E24" s="37" t="s">
        <v>236</v>
      </c>
      <c r="F24" s="38">
        <v>5</v>
      </c>
      <c r="G24" s="65">
        <v>17613650</v>
      </c>
      <c r="H24" s="66">
        <v>4324300</v>
      </c>
    </row>
    <row r="25" spans="1:8" x14ac:dyDescent="0.2">
      <c r="A25" s="43">
        <v>24</v>
      </c>
      <c r="B25" s="43">
        <v>7</v>
      </c>
      <c r="C25" s="44" t="s">
        <v>43</v>
      </c>
      <c r="D25" s="44" t="s">
        <v>43</v>
      </c>
      <c r="E25" s="44" t="s">
        <v>239</v>
      </c>
      <c r="F25" s="45">
        <v>9</v>
      </c>
      <c r="G25" s="63">
        <v>17613840</v>
      </c>
      <c r="H25" s="64">
        <v>4324560</v>
      </c>
    </row>
    <row r="26" spans="1:8" x14ac:dyDescent="0.2">
      <c r="A26" s="36">
        <v>25</v>
      </c>
      <c r="B26" s="36">
        <v>3</v>
      </c>
      <c r="C26" s="37" t="s">
        <v>44</v>
      </c>
      <c r="D26" s="37" t="s">
        <v>166</v>
      </c>
      <c r="E26" s="37" t="s">
        <v>238</v>
      </c>
      <c r="F26" s="38">
        <v>12</v>
      </c>
      <c r="G26" s="65">
        <v>17613750</v>
      </c>
      <c r="H26" s="66">
        <v>4323950</v>
      </c>
    </row>
    <row r="27" spans="1:8" x14ac:dyDescent="0.2">
      <c r="A27" s="43">
        <v>26</v>
      </c>
      <c r="B27" s="43">
        <v>7</v>
      </c>
      <c r="C27" s="44" t="s">
        <v>45</v>
      </c>
      <c r="D27" s="44" t="s">
        <v>45</v>
      </c>
      <c r="E27" s="44" t="s">
        <v>236</v>
      </c>
      <c r="F27" s="45">
        <v>5</v>
      </c>
      <c r="G27" s="63">
        <v>17613720</v>
      </c>
      <c r="H27" s="64">
        <v>4324720</v>
      </c>
    </row>
    <row r="28" spans="1:8" x14ac:dyDescent="0.2">
      <c r="A28" s="36">
        <v>27</v>
      </c>
      <c r="B28" s="36">
        <v>3</v>
      </c>
      <c r="C28" s="37" t="s">
        <v>46</v>
      </c>
      <c r="D28" s="37" t="s">
        <v>251</v>
      </c>
      <c r="E28" s="37" t="s">
        <v>236</v>
      </c>
      <c r="F28" s="38">
        <v>16</v>
      </c>
      <c r="G28" s="65">
        <v>17613650</v>
      </c>
      <c r="H28" s="66">
        <v>4323750</v>
      </c>
    </row>
    <row r="29" spans="1:8" x14ac:dyDescent="0.2">
      <c r="A29" s="43">
        <v>28</v>
      </c>
      <c r="B29" s="43">
        <v>7</v>
      </c>
      <c r="C29" s="44" t="s">
        <v>23</v>
      </c>
      <c r="D29" s="44" t="s">
        <v>23</v>
      </c>
      <c r="E29" s="44" t="s">
        <v>237</v>
      </c>
      <c r="F29" s="45">
        <v>10</v>
      </c>
      <c r="G29" s="63">
        <v>17613760</v>
      </c>
      <c r="H29" s="64">
        <v>4324520</v>
      </c>
    </row>
    <row r="30" spans="1:8" x14ac:dyDescent="0.2">
      <c r="A30" s="36">
        <v>29</v>
      </c>
      <c r="B30" s="36">
        <v>3</v>
      </c>
      <c r="C30" s="37" t="s">
        <v>47</v>
      </c>
      <c r="D30" s="37" t="s">
        <v>106</v>
      </c>
      <c r="E30" s="37" t="s">
        <v>238</v>
      </c>
      <c r="F30" s="38">
        <v>6</v>
      </c>
      <c r="G30" s="65">
        <v>17613750</v>
      </c>
      <c r="H30" s="66">
        <v>4324250</v>
      </c>
    </row>
    <row r="31" spans="1:8" x14ac:dyDescent="0.2">
      <c r="A31" s="43">
        <v>30</v>
      </c>
      <c r="B31" s="43">
        <v>7</v>
      </c>
      <c r="C31" s="44" t="s">
        <v>48</v>
      </c>
      <c r="D31" s="44" t="s">
        <v>48</v>
      </c>
      <c r="E31" s="44" t="s">
        <v>232</v>
      </c>
      <c r="F31" s="45">
        <v>10</v>
      </c>
      <c r="G31" s="63">
        <v>17613560</v>
      </c>
      <c r="H31" s="64">
        <v>4324520</v>
      </c>
    </row>
    <row r="32" spans="1:8" x14ac:dyDescent="0.2">
      <c r="A32" s="36">
        <v>31</v>
      </c>
      <c r="B32" s="36">
        <v>3</v>
      </c>
      <c r="C32" s="37" t="s">
        <v>49</v>
      </c>
      <c r="D32" s="37" t="s">
        <v>34</v>
      </c>
      <c r="E32" s="37" t="s">
        <v>236</v>
      </c>
      <c r="F32" s="38">
        <v>17</v>
      </c>
      <c r="G32" s="65">
        <v>17613650</v>
      </c>
      <c r="H32" s="66">
        <v>4323700</v>
      </c>
    </row>
    <row r="33" spans="1:9" x14ac:dyDescent="0.2">
      <c r="A33" s="43">
        <v>32</v>
      </c>
      <c r="B33" s="43">
        <v>7</v>
      </c>
      <c r="C33" s="44" t="s">
        <v>50</v>
      </c>
      <c r="D33" s="44" t="s">
        <v>50</v>
      </c>
      <c r="E33" s="44" t="s">
        <v>246</v>
      </c>
      <c r="F33" s="45">
        <v>8</v>
      </c>
      <c r="G33" s="63">
        <v>17613960</v>
      </c>
      <c r="H33" s="64">
        <v>4324600</v>
      </c>
    </row>
    <row r="34" spans="1:9" x14ac:dyDescent="0.2">
      <c r="A34" s="36">
        <v>33</v>
      </c>
      <c r="B34" s="36">
        <v>3</v>
      </c>
      <c r="C34" s="37" t="s">
        <v>51</v>
      </c>
      <c r="D34" s="37" t="s">
        <v>27</v>
      </c>
      <c r="E34" s="37" t="s">
        <v>238</v>
      </c>
      <c r="F34" s="38">
        <v>15</v>
      </c>
      <c r="G34" s="65">
        <v>17613750</v>
      </c>
      <c r="H34" s="66">
        <v>4323800</v>
      </c>
    </row>
    <row r="35" spans="1:9" x14ac:dyDescent="0.2">
      <c r="A35" s="43">
        <v>34</v>
      </c>
      <c r="B35" s="43">
        <v>7</v>
      </c>
      <c r="C35" s="44" t="s">
        <v>52</v>
      </c>
      <c r="D35" s="44" t="s">
        <v>52</v>
      </c>
      <c r="E35" s="44" t="s">
        <v>238</v>
      </c>
      <c r="F35" s="45">
        <v>10</v>
      </c>
      <c r="G35" s="63">
        <v>17613800</v>
      </c>
      <c r="H35" s="64">
        <v>4324520</v>
      </c>
    </row>
    <row r="36" spans="1:9" x14ac:dyDescent="0.2">
      <c r="A36" s="36">
        <v>35</v>
      </c>
      <c r="B36" s="36">
        <v>3</v>
      </c>
      <c r="C36" s="37" t="s">
        <v>53</v>
      </c>
      <c r="D36" s="37" t="s">
        <v>252</v>
      </c>
      <c r="E36" s="37" t="s">
        <v>239</v>
      </c>
      <c r="F36" s="38">
        <v>14</v>
      </c>
      <c r="G36" s="65">
        <v>17613800</v>
      </c>
      <c r="H36" s="66">
        <v>4323850</v>
      </c>
    </row>
    <row r="37" spans="1:9" x14ac:dyDescent="0.2">
      <c r="A37" s="43">
        <v>36</v>
      </c>
      <c r="B37" s="43">
        <v>7</v>
      </c>
      <c r="C37" s="44" t="s">
        <v>54</v>
      </c>
      <c r="D37" s="44" t="s">
        <v>54</v>
      </c>
      <c r="E37" s="44" t="s">
        <v>235</v>
      </c>
      <c r="F37" s="45">
        <v>9</v>
      </c>
      <c r="G37" s="63">
        <v>17613680</v>
      </c>
      <c r="H37" s="64">
        <v>4324560</v>
      </c>
      <c r="I37" t="s">
        <v>305</v>
      </c>
    </row>
    <row r="38" spans="1:9" x14ac:dyDescent="0.2">
      <c r="A38" s="36">
        <v>37</v>
      </c>
      <c r="B38" s="36">
        <v>3</v>
      </c>
      <c r="C38" s="37" t="s">
        <v>55</v>
      </c>
      <c r="D38" s="37" t="s">
        <v>30</v>
      </c>
      <c r="E38" s="37" t="s">
        <v>239</v>
      </c>
      <c r="F38" s="38">
        <v>11</v>
      </c>
      <c r="G38" s="65">
        <v>17613800</v>
      </c>
      <c r="H38" s="66">
        <v>4324000</v>
      </c>
    </row>
    <row r="39" spans="1:9" x14ac:dyDescent="0.2">
      <c r="A39" s="43">
        <v>38</v>
      </c>
      <c r="B39" s="43">
        <v>7</v>
      </c>
      <c r="C39" s="44" t="s">
        <v>56</v>
      </c>
      <c r="D39" s="44" t="s">
        <v>56</v>
      </c>
      <c r="E39" s="44" t="s">
        <v>231</v>
      </c>
      <c r="F39" s="45">
        <v>8</v>
      </c>
      <c r="G39" s="63">
        <v>17613520</v>
      </c>
      <c r="H39" s="64">
        <v>4324600</v>
      </c>
    </row>
    <row r="40" spans="1:9" x14ac:dyDescent="0.2">
      <c r="A40" s="36">
        <v>39</v>
      </c>
      <c r="B40" s="36">
        <v>3</v>
      </c>
      <c r="C40" s="37" t="s">
        <v>57</v>
      </c>
      <c r="D40" s="37" t="s">
        <v>253</v>
      </c>
      <c r="E40" s="37" t="s">
        <v>239</v>
      </c>
      <c r="F40" s="38">
        <v>5</v>
      </c>
      <c r="G40" s="65">
        <v>17613800</v>
      </c>
      <c r="H40" s="66">
        <v>4324300</v>
      </c>
    </row>
    <row r="41" spans="1:9" x14ac:dyDescent="0.2">
      <c r="A41" s="43">
        <v>40</v>
      </c>
      <c r="B41" s="43">
        <v>7</v>
      </c>
      <c r="C41" s="44" t="s">
        <v>58</v>
      </c>
      <c r="D41" s="44" t="s">
        <v>58</v>
      </c>
      <c r="E41" s="44" t="s">
        <v>238</v>
      </c>
      <c r="F41" s="45">
        <v>8</v>
      </c>
      <c r="G41" s="63">
        <v>17613800</v>
      </c>
      <c r="H41" s="64">
        <v>4324600</v>
      </c>
    </row>
    <row r="42" spans="1:9" x14ac:dyDescent="0.2">
      <c r="A42" s="36">
        <v>41</v>
      </c>
      <c r="B42" s="36">
        <v>3</v>
      </c>
      <c r="C42" s="37" t="s">
        <v>59</v>
      </c>
      <c r="D42" s="37" t="s">
        <v>254</v>
      </c>
      <c r="E42" s="37" t="s">
        <v>238</v>
      </c>
      <c r="F42" s="38">
        <v>13</v>
      </c>
      <c r="G42" s="65">
        <v>17613750</v>
      </c>
      <c r="H42" s="66">
        <v>4323900</v>
      </c>
    </row>
    <row r="43" spans="1:9" x14ac:dyDescent="0.2">
      <c r="A43" s="43">
        <v>42</v>
      </c>
      <c r="B43" s="43">
        <v>7</v>
      </c>
      <c r="C43" s="44" t="s">
        <v>60</v>
      </c>
      <c r="D43" s="44" t="s">
        <v>60</v>
      </c>
      <c r="E43" s="44" t="s">
        <v>235</v>
      </c>
      <c r="F43" s="45">
        <v>6</v>
      </c>
      <c r="G43" s="63">
        <v>17613680</v>
      </c>
      <c r="H43" s="64">
        <v>4324680</v>
      </c>
    </row>
    <row r="44" spans="1:9" x14ac:dyDescent="0.2">
      <c r="A44" s="36">
        <v>43</v>
      </c>
      <c r="B44" s="36">
        <v>3</v>
      </c>
      <c r="C44" s="37" t="s">
        <v>32</v>
      </c>
      <c r="D44" s="37" t="s">
        <v>32</v>
      </c>
      <c r="E44" s="37" t="s">
        <v>240</v>
      </c>
      <c r="F44" s="38">
        <v>10</v>
      </c>
      <c r="G44" s="65">
        <v>17613850</v>
      </c>
      <c r="H44" s="66">
        <v>4324050</v>
      </c>
    </row>
    <row r="45" spans="1:9" x14ac:dyDescent="0.2">
      <c r="A45" s="43">
        <v>44</v>
      </c>
      <c r="B45" s="43">
        <v>7</v>
      </c>
      <c r="C45" s="44" t="s">
        <v>61</v>
      </c>
      <c r="D45" s="44" t="s">
        <v>61</v>
      </c>
      <c r="E45" s="44" t="s">
        <v>239</v>
      </c>
      <c r="F45" s="45">
        <v>6</v>
      </c>
      <c r="G45" s="63">
        <v>17613840</v>
      </c>
      <c r="H45" s="64">
        <v>4324680</v>
      </c>
    </row>
    <row r="46" spans="1:9" x14ac:dyDescent="0.2">
      <c r="A46" s="36">
        <v>45</v>
      </c>
      <c r="B46" s="36">
        <v>3</v>
      </c>
      <c r="C46" s="37" t="s">
        <v>62</v>
      </c>
      <c r="D46" s="37" t="s">
        <v>68</v>
      </c>
      <c r="E46" s="37" t="s">
        <v>238</v>
      </c>
      <c r="F46" s="38">
        <v>3</v>
      </c>
      <c r="G46" s="65">
        <v>17613750</v>
      </c>
      <c r="H46" s="66">
        <v>4324400</v>
      </c>
    </row>
    <row r="47" spans="1:9" x14ac:dyDescent="0.2">
      <c r="A47" s="43">
        <v>46</v>
      </c>
      <c r="B47" s="43">
        <v>7</v>
      </c>
      <c r="C47" s="44" t="s">
        <v>38</v>
      </c>
      <c r="D47" s="44" t="s">
        <v>38</v>
      </c>
      <c r="E47" s="44" t="s">
        <v>236</v>
      </c>
      <c r="F47" s="45">
        <v>8</v>
      </c>
      <c r="G47" s="63">
        <v>17613720</v>
      </c>
      <c r="H47" s="64">
        <v>4324600</v>
      </c>
    </row>
    <row r="48" spans="1:9" x14ac:dyDescent="0.2">
      <c r="A48" s="36">
        <v>47</v>
      </c>
      <c r="B48" s="36">
        <v>3</v>
      </c>
      <c r="C48" s="37" t="s">
        <v>66</v>
      </c>
      <c r="D48" s="37" t="s">
        <v>66</v>
      </c>
      <c r="E48" s="37" t="s">
        <v>241</v>
      </c>
      <c r="F48" s="38">
        <v>5</v>
      </c>
      <c r="G48" s="65">
        <v>17613900</v>
      </c>
      <c r="H48" s="66">
        <v>4324300</v>
      </c>
    </row>
    <row r="49" spans="1:9" x14ac:dyDescent="0.2">
      <c r="A49" s="43">
        <v>48</v>
      </c>
      <c r="B49" s="43">
        <v>7</v>
      </c>
      <c r="C49" s="44" t="s">
        <v>67</v>
      </c>
      <c r="D49" s="44" t="s">
        <v>67</v>
      </c>
      <c r="E49" s="44" t="s">
        <v>234</v>
      </c>
      <c r="F49" s="45">
        <v>5</v>
      </c>
      <c r="G49" s="63">
        <v>17613640</v>
      </c>
      <c r="H49" s="64">
        <v>4324720</v>
      </c>
    </row>
    <row r="50" spans="1:9" x14ac:dyDescent="0.2">
      <c r="A50" s="36">
        <v>49</v>
      </c>
      <c r="B50" s="36">
        <v>3</v>
      </c>
      <c r="C50" s="37" t="s">
        <v>68</v>
      </c>
      <c r="D50" s="37" t="s">
        <v>165</v>
      </c>
      <c r="E50" s="37" t="s">
        <v>239</v>
      </c>
      <c r="F50" s="38">
        <v>3</v>
      </c>
      <c r="G50" s="65">
        <v>17613800</v>
      </c>
      <c r="H50" s="66">
        <v>4324400</v>
      </c>
    </row>
    <row r="51" spans="1:9" x14ac:dyDescent="0.2">
      <c r="A51" s="43">
        <v>50</v>
      </c>
      <c r="B51" s="43">
        <v>7</v>
      </c>
      <c r="C51" s="44" t="s">
        <v>69</v>
      </c>
      <c r="D51" s="44" t="s">
        <v>69</v>
      </c>
      <c r="E51" s="44" t="s">
        <v>237</v>
      </c>
      <c r="F51" s="45">
        <v>11</v>
      </c>
      <c r="G51" s="63">
        <v>17613760</v>
      </c>
      <c r="H51" s="64">
        <v>4324480</v>
      </c>
    </row>
    <row r="52" spans="1:9" x14ac:dyDescent="0.2">
      <c r="A52" s="36">
        <v>51</v>
      </c>
      <c r="B52" s="36">
        <v>3</v>
      </c>
      <c r="C52" s="37" t="s">
        <v>70</v>
      </c>
      <c r="D52" s="37" t="s">
        <v>29</v>
      </c>
      <c r="E52" s="37" t="s">
        <v>238</v>
      </c>
      <c r="F52" s="38">
        <v>4</v>
      </c>
      <c r="G52" s="65">
        <v>17613750</v>
      </c>
      <c r="H52" s="66">
        <v>4324350</v>
      </c>
    </row>
    <row r="53" spans="1:9" x14ac:dyDescent="0.2">
      <c r="A53" s="43">
        <v>52</v>
      </c>
      <c r="B53" s="43">
        <v>7</v>
      </c>
      <c r="C53" s="44" t="s">
        <v>71</v>
      </c>
      <c r="D53" s="44" t="s">
        <v>71</v>
      </c>
      <c r="E53" s="44" t="s">
        <v>234</v>
      </c>
      <c r="F53" s="45">
        <v>8</v>
      </c>
      <c r="G53" s="63">
        <v>17613640</v>
      </c>
      <c r="H53" s="64">
        <v>4324600</v>
      </c>
    </row>
    <row r="54" spans="1:9" x14ac:dyDescent="0.2">
      <c r="A54" s="36">
        <v>53</v>
      </c>
      <c r="B54" s="36">
        <v>3</v>
      </c>
      <c r="C54" s="37" t="s">
        <v>72</v>
      </c>
      <c r="D54" s="37" t="s">
        <v>76</v>
      </c>
      <c r="E54" s="37" t="s">
        <v>242</v>
      </c>
      <c r="F54" s="38">
        <v>4</v>
      </c>
      <c r="G54" s="65">
        <v>17613350</v>
      </c>
      <c r="H54" s="66">
        <v>4324350</v>
      </c>
    </row>
    <row r="55" spans="1:9" x14ac:dyDescent="0.2">
      <c r="A55" s="43">
        <v>54</v>
      </c>
      <c r="B55" s="43">
        <v>7</v>
      </c>
      <c r="C55" s="44" t="s">
        <v>73</v>
      </c>
      <c r="D55" s="44" t="s">
        <v>73</v>
      </c>
      <c r="E55" s="44" t="s">
        <v>246</v>
      </c>
      <c r="F55" s="45">
        <v>15</v>
      </c>
      <c r="G55" s="63">
        <v>17613960</v>
      </c>
      <c r="H55" s="64">
        <v>4324320</v>
      </c>
    </row>
    <row r="56" spans="1:9" x14ac:dyDescent="0.2">
      <c r="A56" s="36">
        <v>55</v>
      </c>
      <c r="B56" s="36">
        <v>3</v>
      </c>
      <c r="C56" s="37" t="s">
        <v>74</v>
      </c>
      <c r="D56" s="37" t="s">
        <v>99</v>
      </c>
      <c r="E56" s="37" t="s">
        <v>233</v>
      </c>
      <c r="F56" s="38">
        <v>8</v>
      </c>
      <c r="G56" s="65">
        <v>17613500</v>
      </c>
      <c r="H56" s="66">
        <v>4324150</v>
      </c>
    </row>
    <row r="57" spans="1:9" x14ac:dyDescent="0.2">
      <c r="A57" s="43">
        <v>56</v>
      </c>
      <c r="B57" s="43">
        <v>7</v>
      </c>
      <c r="C57" s="44" t="s">
        <v>75</v>
      </c>
      <c r="D57" s="44" t="s">
        <v>75</v>
      </c>
      <c r="E57" s="44" t="s">
        <v>255</v>
      </c>
      <c r="F57" s="45">
        <v>15</v>
      </c>
      <c r="G57" s="63">
        <v>17614000</v>
      </c>
      <c r="H57" s="64">
        <v>4324320</v>
      </c>
    </row>
    <row r="58" spans="1:9" x14ac:dyDescent="0.2">
      <c r="A58" s="36">
        <v>57</v>
      </c>
      <c r="B58" s="36">
        <v>3</v>
      </c>
      <c r="C58" s="37" t="s">
        <v>76</v>
      </c>
      <c r="D58" s="37" t="s">
        <v>137</v>
      </c>
      <c r="E58" s="37" t="s">
        <v>231</v>
      </c>
      <c r="F58" s="38">
        <v>4</v>
      </c>
      <c r="G58" s="65">
        <v>17613400</v>
      </c>
      <c r="H58" s="66">
        <v>4324350</v>
      </c>
    </row>
    <row r="59" spans="1:9" x14ac:dyDescent="0.2">
      <c r="A59" s="43">
        <v>58</v>
      </c>
      <c r="B59" s="43">
        <v>7</v>
      </c>
      <c r="C59" s="44" t="s">
        <v>77</v>
      </c>
      <c r="D59" s="44" t="s">
        <v>77</v>
      </c>
      <c r="E59" s="44" t="s">
        <v>255</v>
      </c>
      <c r="F59" s="45">
        <v>13</v>
      </c>
      <c r="G59" s="63">
        <v>17614000</v>
      </c>
      <c r="H59" s="64">
        <v>4324400</v>
      </c>
      <c r="I59" t="s">
        <v>306</v>
      </c>
    </row>
    <row r="60" spans="1:9" x14ac:dyDescent="0.2">
      <c r="A60" s="36">
        <v>59</v>
      </c>
      <c r="B60" s="36">
        <v>3</v>
      </c>
      <c r="C60" s="37" t="s">
        <v>78</v>
      </c>
      <c r="D60" s="37" t="s">
        <v>151</v>
      </c>
      <c r="E60" s="37" t="s">
        <v>232</v>
      </c>
      <c r="F60" s="38">
        <v>7</v>
      </c>
      <c r="G60" s="65">
        <v>17613450</v>
      </c>
      <c r="H60" s="66">
        <v>4324200</v>
      </c>
    </row>
    <row r="61" spans="1:9" x14ac:dyDescent="0.2">
      <c r="A61" s="43">
        <v>60</v>
      </c>
      <c r="B61" s="43">
        <v>7</v>
      </c>
      <c r="C61" s="44" t="s">
        <v>79</v>
      </c>
      <c r="D61" s="44" t="s">
        <v>79</v>
      </c>
      <c r="E61" s="44" t="s">
        <v>241</v>
      </c>
      <c r="F61" s="45">
        <v>13</v>
      </c>
      <c r="G61" s="63">
        <v>17613920</v>
      </c>
      <c r="H61" s="64">
        <v>4324400</v>
      </c>
    </row>
    <row r="62" spans="1:9" x14ac:dyDescent="0.2">
      <c r="A62" s="36">
        <v>61</v>
      </c>
      <c r="B62" s="36">
        <v>3</v>
      </c>
      <c r="C62" s="37" t="s">
        <v>80</v>
      </c>
      <c r="D62" s="37" t="s">
        <v>256</v>
      </c>
      <c r="E62" s="37" t="s">
        <v>238</v>
      </c>
      <c r="F62" s="38">
        <v>16</v>
      </c>
      <c r="G62" s="65">
        <v>17613750</v>
      </c>
      <c r="H62" s="66">
        <v>4323750</v>
      </c>
    </row>
    <row r="63" spans="1:9" x14ac:dyDescent="0.2">
      <c r="A63" s="43">
        <v>62</v>
      </c>
      <c r="B63" s="43">
        <v>7</v>
      </c>
      <c r="C63" s="44" t="s">
        <v>81</v>
      </c>
      <c r="D63" s="44" t="s">
        <v>81</v>
      </c>
      <c r="E63" s="44" t="s">
        <v>255</v>
      </c>
      <c r="F63" s="45">
        <v>6</v>
      </c>
      <c r="G63" s="63">
        <v>17614000</v>
      </c>
      <c r="H63" s="64">
        <v>4324680</v>
      </c>
    </row>
    <row r="64" spans="1:9" x14ac:dyDescent="0.2">
      <c r="A64" s="36">
        <v>63</v>
      </c>
      <c r="B64" s="36">
        <v>3</v>
      </c>
      <c r="C64" s="37" t="s">
        <v>82</v>
      </c>
      <c r="D64" s="37" t="s">
        <v>148</v>
      </c>
      <c r="E64" s="37" t="s">
        <v>236</v>
      </c>
      <c r="F64" s="38">
        <v>1</v>
      </c>
      <c r="G64" s="65">
        <v>17613650</v>
      </c>
      <c r="H64" s="66">
        <v>4324500</v>
      </c>
    </row>
    <row r="65" spans="1:9" x14ac:dyDescent="0.2">
      <c r="A65" s="43">
        <v>64</v>
      </c>
      <c r="B65" s="43">
        <v>7</v>
      </c>
      <c r="C65" s="44" t="s">
        <v>83</v>
      </c>
      <c r="D65" s="44" t="s">
        <v>83</v>
      </c>
      <c r="E65" s="44" t="s">
        <v>249</v>
      </c>
      <c r="F65" s="45">
        <v>5</v>
      </c>
      <c r="G65" s="63">
        <v>17614080</v>
      </c>
      <c r="H65" s="64">
        <v>4324720</v>
      </c>
    </row>
    <row r="66" spans="1:9" x14ac:dyDescent="0.2">
      <c r="A66" s="36">
        <v>65</v>
      </c>
      <c r="B66" s="36">
        <v>3</v>
      </c>
      <c r="C66" s="37" t="s">
        <v>45</v>
      </c>
      <c r="D66" s="37" t="s">
        <v>92</v>
      </c>
      <c r="E66" s="37" t="s">
        <v>237</v>
      </c>
      <c r="F66" s="38">
        <v>5</v>
      </c>
      <c r="G66" s="65">
        <v>17613700</v>
      </c>
      <c r="H66" s="66">
        <v>4324300</v>
      </c>
    </row>
    <row r="67" spans="1:9" x14ac:dyDescent="0.2">
      <c r="A67" s="43">
        <v>66</v>
      </c>
      <c r="B67" s="43">
        <v>7</v>
      </c>
      <c r="C67" s="44" t="s">
        <v>84</v>
      </c>
      <c r="D67" s="44" t="s">
        <v>84</v>
      </c>
      <c r="E67" s="44" t="s">
        <v>255</v>
      </c>
      <c r="F67" s="45">
        <v>4</v>
      </c>
      <c r="G67" s="63">
        <v>17614000</v>
      </c>
      <c r="H67" s="64">
        <v>4324760</v>
      </c>
    </row>
    <row r="68" spans="1:9" x14ac:dyDescent="0.2">
      <c r="A68" s="36">
        <v>67</v>
      </c>
      <c r="B68" s="36">
        <v>3</v>
      </c>
      <c r="C68" s="37" t="s">
        <v>85</v>
      </c>
      <c r="D68" s="37" t="s">
        <v>54</v>
      </c>
      <c r="E68" s="37" t="s">
        <v>235</v>
      </c>
      <c r="F68" s="38">
        <v>9</v>
      </c>
      <c r="G68" s="65">
        <v>17613600</v>
      </c>
      <c r="H68" s="66">
        <v>4324100</v>
      </c>
      <c r="I68" t="s">
        <v>319</v>
      </c>
    </row>
    <row r="69" spans="1:9" x14ac:dyDescent="0.2">
      <c r="A69" s="43">
        <v>68</v>
      </c>
      <c r="B69" s="43">
        <v>7</v>
      </c>
      <c r="C69" s="44" t="s">
        <v>86</v>
      </c>
      <c r="D69" s="44" t="s">
        <v>86</v>
      </c>
      <c r="E69" s="44" t="s">
        <v>257</v>
      </c>
      <c r="F69" s="45">
        <v>5</v>
      </c>
      <c r="G69" s="63">
        <v>17614120</v>
      </c>
      <c r="H69" s="64">
        <v>4324720</v>
      </c>
      <c r="I69" t="s">
        <v>307</v>
      </c>
    </row>
    <row r="70" spans="1:9" x14ac:dyDescent="0.2">
      <c r="A70" s="36">
        <v>69</v>
      </c>
      <c r="B70" s="36">
        <v>3</v>
      </c>
      <c r="C70" s="37" t="s">
        <v>67</v>
      </c>
      <c r="D70" s="37" t="s">
        <v>42</v>
      </c>
      <c r="E70" s="37" t="s">
        <v>235</v>
      </c>
      <c r="F70" s="38">
        <v>5</v>
      </c>
      <c r="G70" s="65">
        <v>17613600</v>
      </c>
      <c r="H70" s="66">
        <v>4324300</v>
      </c>
    </row>
    <row r="71" spans="1:9" x14ac:dyDescent="0.2">
      <c r="A71" s="43">
        <v>70</v>
      </c>
      <c r="B71" s="43">
        <v>7</v>
      </c>
      <c r="C71" s="44" t="s">
        <v>66</v>
      </c>
      <c r="D71" s="44" t="s">
        <v>66</v>
      </c>
      <c r="E71" s="44" t="s">
        <v>241</v>
      </c>
      <c r="F71" s="45">
        <v>5</v>
      </c>
      <c r="G71" s="63">
        <v>17613920</v>
      </c>
      <c r="H71" s="64">
        <v>4324720</v>
      </c>
    </row>
    <row r="72" spans="1:9" x14ac:dyDescent="0.2">
      <c r="A72" s="36">
        <v>71</v>
      </c>
      <c r="B72" s="36">
        <v>3</v>
      </c>
      <c r="C72" s="37" t="s">
        <v>87</v>
      </c>
      <c r="D72" s="37" t="s">
        <v>89</v>
      </c>
      <c r="E72" s="37" t="s">
        <v>234</v>
      </c>
      <c r="F72" s="38">
        <v>10</v>
      </c>
      <c r="G72" s="65">
        <v>17613550</v>
      </c>
      <c r="H72" s="66">
        <v>4324050</v>
      </c>
    </row>
    <row r="73" spans="1:9" x14ac:dyDescent="0.2">
      <c r="A73" s="43">
        <v>72</v>
      </c>
      <c r="B73" s="43">
        <v>7</v>
      </c>
      <c r="C73" s="44" t="s">
        <v>88</v>
      </c>
      <c r="D73" s="44" t="s">
        <v>88</v>
      </c>
      <c r="E73" s="44" t="s">
        <v>246</v>
      </c>
      <c r="F73" s="45">
        <v>5</v>
      </c>
      <c r="G73" s="63">
        <v>17613960</v>
      </c>
      <c r="H73" s="64">
        <v>4324720</v>
      </c>
    </row>
    <row r="74" spans="1:9" x14ac:dyDescent="0.2">
      <c r="A74" s="36">
        <v>73</v>
      </c>
      <c r="B74" s="36">
        <v>3</v>
      </c>
      <c r="C74" s="37" t="s">
        <v>89</v>
      </c>
      <c r="D74" s="37" t="s">
        <v>118</v>
      </c>
      <c r="E74" s="37" t="s">
        <v>235</v>
      </c>
      <c r="F74" s="38">
        <v>10</v>
      </c>
      <c r="G74" s="65">
        <v>17613600</v>
      </c>
      <c r="H74" s="66">
        <v>4324050</v>
      </c>
      <c r="I74" t="s">
        <v>320</v>
      </c>
    </row>
    <row r="75" spans="1:9" x14ac:dyDescent="0.2">
      <c r="A75" s="43">
        <v>74</v>
      </c>
      <c r="B75" s="43">
        <v>7</v>
      </c>
      <c r="C75" s="44" t="s">
        <v>90</v>
      </c>
      <c r="D75" s="44" t="s">
        <v>90</v>
      </c>
      <c r="E75" s="44" t="s">
        <v>240</v>
      </c>
      <c r="F75" s="45">
        <v>5</v>
      </c>
      <c r="G75" s="63">
        <v>17613880</v>
      </c>
      <c r="H75" s="64">
        <v>4324720</v>
      </c>
    </row>
    <row r="76" spans="1:9" x14ac:dyDescent="0.2">
      <c r="A76" s="36">
        <v>75</v>
      </c>
      <c r="B76" s="36">
        <v>3</v>
      </c>
      <c r="C76" s="37" t="s">
        <v>91</v>
      </c>
      <c r="D76" s="37" t="s">
        <v>258</v>
      </c>
      <c r="E76" s="37" t="s">
        <v>237</v>
      </c>
      <c r="F76" s="38">
        <v>18</v>
      </c>
      <c r="G76" s="65">
        <v>17613700</v>
      </c>
      <c r="H76" s="66">
        <v>4323650</v>
      </c>
    </row>
    <row r="77" spans="1:9" x14ac:dyDescent="0.2">
      <c r="A77" s="43">
        <v>76</v>
      </c>
      <c r="B77" s="43">
        <v>7</v>
      </c>
      <c r="C77" s="44" t="s">
        <v>92</v>
      </c>
      <c r="D77" s="44" t="s">
        <v>92</v>
      </c>
      <c r="E77" s="44" t="s">
        <v>237</v>
      </c>
      <c r="F77" s="45">
        <v>5</v>
      </c>
      <c r="G77" s="63">
        <v>17613760</v>
      </c>
      <c r="H77" s="64">
        <v>4324720</v>
      </c>
    </row>
    <row r="78" spans="1:9" x14ac:dyDescent="0.2">
      <c r="A78" s="36">
        <v>77</v>
      </c>
      <c r="B78" s="36">
        <v>3</v>
      </c>
      <c r="C78" s="37" t="s">
        <v>93</v>
      </c>
      <c r="D78" s="37" t="s">
        <v>117</v>
      </c>
      <c r="E78" s="37" t="s">
        <v>236</v>
      </c>
      <c r="F78" s="38">
        <v>4</v>
      </c>
      <c r="G78" s="65">
        <v>17613650</v>
      </c>
      <c r="H78" s="66">
        <v>4324350</v>
      </c>
    </row>
    <row r="79" spans="1:9" x14ac:dyDescent="0.2">
      <c r="A79" s="43">
        <v>78</v>
      </c>
      <c r="B79" s="43">
        <v>7</v>
      </c>
      <c r="C79" s="44" t="s">
        <v>57</v>
      </c>
      <c r="D79" s="44" t="s">
        <v>57</v>
      </c>
      <c r="E79" s="44" t="s">
        <v>238</v>
      </c>
      <c r="F79" s="45">
        <v>5</v>
      </c>
      <c r="G79" s="63">
        <v>17613800</v>
      </c>
      <c r="H79" s="64">
        <v>4324720</v>
      </c>
    </row>
    <row r="80" spans="1:9" x14ac:dyDescent="0.2">
      <c r="A80" s="36">
        <v>79</v>
      </c>
      <c r="B80" s="36">
        <v>3</v>
      </c>
      <c r="C80" s="37" t="s">
        <v>94</v>
      </c>
      <c r="D80" s="37" t="s">
        <v>97</v>
      </c>
      <c r="E80" s="37" t="s">
        <v>234</v>
      </c>
      <c r="F80" s="38">
        <v>13</v>
      </c>
      <c r="G80" s="65">
        <v>17613550</v>
      </c>
      <c r="H80" s="66">
        <v>4323900</v>
      </c>
    </row>
    <row r="81" spans="1:9" x14ac:dyDescent="0.2">
      <c r="A81" s="43">
        <v>80</v>
      </c>
      <c r="B81" s="43">
        <v>7</v>
      </c>
      <c r="C81" s="44" t="s">
        <v>95</v>
      </c>
      <c r="D81" s="44" t="s">
        <v>95</v>
      </c>
      <c r="E81" s="44" t="s">
        <v>231</v>
      </c>
      <c r="F81" s="45">
        <v>10</v>
      </c>
      <c r="G81" s="63">
        <v>17613520</v>
      </c>
      <c r="H81" s="64">
        <v>4324520</v>
      </c>
    </row>
    <row r="82" spans="1:9" x14ac:dyDescent="0.2">
      <c r="A82" s="36">
        <v>81</v>
      </c>
      <c r="B82" s="36">
        <v>3</v>
      </c>
      <c r="C82" s="37" t="s">
        <v>96</v>
      </c>
      <c r="D82" s="37" t="s">
        <v>96</v>
      </c>
      <c r="E82" s="37" t="s">
        <v>241</v>
      </c>
      <c r="F82" s="38">
        <v>6</v>
      </c>
      <c r="G82" s="65">
        <v>17613900</v>
      </c>
      <c r="H82" s="66">
        <v>4324250</v>
      </c>
    </row>
    <row r="83" spans="1:9" x14ac:dyDescent="0.2">
      <c r="A83" s="43">
        <v>82</v>
      </c>
      <c r="B83" s="43">
        <v>7</v>
      </c>
      <c r="C83" s="44" t="s">
        <v>56</v>
      </c>
      <c r="D83" s="44" t="s">
        <v>56</v>
      </c>
      <c r="E83" s="44" t="s">
        <v>231</v>
      </c>
      <c r="F83" s="45">
        <v>8</v>
      </c>
      <c r="G83" s="63">
        <v>17613520</v>
      </c>
      <c r="H83" s="64">
        <v>4324600</v>
      </c>
    </row>
    <row r="84" spans="1:9" x14ac:dyDescent="0.2">
      <c r="A84" s="36">
        <v>83</v>
      </c>
      <c r="B84" s="36">
        <v>3</v>
      </c>
      <c r="C84" s="37" t="s">
        <v>97</v>
      </c>
      <c r="D84" s="37" t="s">
        <v>156</v>
      </c>
      <c r="E84" s="37" t="s">
        <v>235</v>
      </c>
      <c r="F84" s="38">
        <v>13</v>
      </c>
      <c r="G84" s="65">
        <v>17613600</v>
      </c>
      <c r="H84" s="66">
        <v>4323900</v>
      </c>
    </row>
    <row r="85" spans="1:9" x14ac:dyDescent="0.2">
      <c r="A85" s="43">
        <v>84</v>
      </c>
      <c r="B85" s="43">
        <v>7</v>
      </c>
      <c r="C85" s="44" t="s">
        <v>98</v>
      </c>
      <c r="D85" s="44" t="s">
        <v>98</v>
      </c>
      <c r="E85" s="44" t="s">
        <v>244</v>
      </c>
      <c r="F85" s="45">
        <v>3</v>
      </c>
      <c r="G85" s="63">
        <v>17614040</v>
      </c>
      <c r="H85" s="64">
        <v>4324800</v>
      </c>
    </row>
    <row r="86" spans="1:9" x14ac:dyDescent="0.2">
      <c r="A86" s="36">
        <v>85</v>
      </c>
      <c r="B86" s="36">
        <v>3</v>
      </c>
      <c r="C86" s="37" t="s">
        <v>99</v>
      </c>
      <c r="D86" s="37" t="s">
        <v>71</v>
      </c>
      <c r="E86" s="37" t="s">
        <v>234</v>
      </c>
      <c r="F86" s="38">
        <v>8</v>
      </c>
      <c r="G86" s="65">
        <v>17613550</v>
      </c>
      <c r="H86" s="66">
        <v>4324150</v>
      </c>
    </row>
    <row r="87" spans="1:9" x14ac:dyDescent="0.2">
      <c r="A87" s="43">
        <v>86</v>
      </c>
      <c r="B87" s="43">
        <v>7</v>
      </c>
      <c r="C87" s="44" t="s">
        <v>100</v>
      </c>
      <c r="D87" s="44" t="s">
        <v>100</v>
      </c>
      <c r="E87" s="44" t="s">
        <v>241</v>
      </c>
      <c r="F87" s="45">
        <v>9</v>
      </c>
      <c r="G87" s="63">
        <v>17613920</v>
      </c>
      <c r="H87" s="64">
        <v>4324560</v>
      </c>
    </row>
    <row r="88" spans="1:9" x14ac:dyDescent="0.2">
      <c r="A88" s="36">
        <v>87</v>
      </c>
      <c r="B88" s="36">
        <v>3</v>
      </c>
      <c r="C88" s="37" t="s">
        <v>101</v>
      </c>
      <c r="D88" s="37" t="s">
        <v>93</v>
      </c>
      <c r="E88" s="37" t="s">
        <v>235</v>
      </c>
      <c r="F88" s="38">
        <v>4</v>
      </c>
      <c r="G88" s="65">
        <v>17613600</v>
      </c>
      <c r="H88" s="66">
        <v>4324350</v>
      </c>
    </row>
    <row r="89" spans="1:9" x14ac:dyDescent="0.2">
      <c r="A89" s="43">
        <v>88</v>
      </c>
      <c r="B89" s="43">
        <v>7</v>
      </c>
      <c r="C89" s="44" t="s">
        <v>102</v>
      </c>
      <c r="D89" s="44" t="s">
        <v>102</v>
      </c>
      <c r="E89" s="44" t="s">
        <v>231</v>
      </c>
      <c r="F89" s="45">
        <v>9</v>
      </c>
      <c r="G89" s="63">
        <v>17613520</v>
      </c>
      <c r="H89" s="64">
        <v>4324560</v>
      </c>
    </row>
    <row r="90" spans="1:9" x14ac:dyDescent="0.2">
      <c r="A90" s="36">
        <v>89</v>
      </c>
      <c r="B90" s="36">
        <v>3</v>
      </c>
      <c r="C90" s="37" t="s">
        <v>103</v>
      </c>
      <c r="D90" s="37" t="s">
        <v>62</v>
      </c>
      <c r="E90" s="37" t="s">
        <v>237</v>
      </c>
      <c r="F90" s="38">
        <v>3</v>
      </c>
      <c r="G90" s="65">
        <v>17613700</v>
      </c>
      <c r="H90" s="66">
        <v>4324400</v>
      </c>
    </row>
    <row r="91" spans="1:9" x14ac:dyDescent="0.2">
      <c r="A91" s="43">
        <v>90</v>
      </c>
      <c r="B91" s="43">
        <v>7</v>
      </c>
      <c r="C91" s="44" t="s">
        <v>25</v>
      </c>
      <c r="D91" s="44" t="s">
        <v>25</v>
      </c>
      <c r="E91" s="44" t="s">
        <v>246</v>
      </c>
      <c r="F91" s="45">
        <v>3</v>
      </c>
      <c r="G91" s="63">
        <v>17613960</v>
      </c>
      <c r="H91" s="64">
        <v>4324800</v>
      </c>
    </row>
    <row r="92" spans="1:9" x14ac:dyDescent="0.2">
      <c r="A92" s="36">
        <v>91</v>
      </c>
      <c r="B92" s="36">
        <v>3</v>
      </c>
      <c r="C92" s="37" t="s">
        <v>106</v>
      </c>
      <c r="D92" s="37" t="s">
        <v>61</v>
      </c>
      <c r="E92" s="37" t="s">
        <v>239</v>
      </c>
      <c r="F92" s="38">
        <v>6</v>
      </c>
      <c r="G92" s="65">
        <v>17613800</v>
      </c>
      <c r="H92" s="66">
        <v>4324250</v>
      </c>
    </row>
    <row r="93" spans="1:9" x14ac:dyDescent="0.2">
      <c r="A93" s="43">
        <v>92</v>
      </c>
      <c r="B93" s="43">
        <v>7</v>
      </c>
      <c r="C93" s="44" t="s">
        <v>107</v>
      </c>
      <c r="D93" s="44" t="s">
        <v>107</v>
      </c>
      <c r="E93" s="44" t="s">
        <v>231</v>
      </c>
      <c r="F93" s="45">
        <v>11</v>
      </c>
      <c r="G93" s="63">
        <v>17613520</v>
      </c>
      <c r="H93" s="64">
        <v>4324480</v>
      </c>
    </row>
    <row r="94" spans="1:9" x14ac:dyDescent="0.2">
      <c r="A94" s="36">
        <v>93</v>
      </c>
      <c r="B94" s="36">
        <v>3</v>
      </c>
      <c r="C94" s="37" t="s">
        <v>108</v>
      </c>
      <c r="D94" s="37" t="s">
        <v>259</v>
      </c>
      <c r="E94" s="37" t="s">
        <v>239</v>
      </c>
      <c r="F94" s="38">
        <v>7</v>
      </c>
      <c r="G94" s="65">
        <v>17613800</v>
      </c>
      <c r="H94" s="66">
        <v>4324200</v>
      </c>
    </row>
    <row r="95" spans="1:9" x14ac:dyDescent="0.2">
      <c r="A95" s="43">
        <v>94</v>
      </c>
      <c r="B95" s="43">
        <v>7</v>
      </c>
      <c r="C95" s="44" t="s">
        <v>70</v>
      </c>
      <c r="D95" s="44" t="s">
        <v>70</v>
      </c>
      <c r="E95" s="44" t="s">
        <v>237</v>
      </c>
      <c r="F95" s="45">
        <v>4</v>
      </c>
      <c r="G95" s="63">
        <v>17613760</v>
      </c>
      <c r="H95" s="64">
        <v>4324760</v>
      </c>
      <c r="I95" t="s">
        <v>308</v>
      </c>
    </row>
    <row r="96" spans="1:9" x14ac:dyDescent="0.2">
      <c r="A96" s="36">
        <v>95</v>
      </c>
      <c r="B96" s="36">
        <v>3</v>
      </c>
      <c r="C96" s="37" t="s">
        <v>109</v>
      </c>
      <c r="D96" s="37" t="s">
        <v>260</v>
      </c>
      <c r="E96" s="37" t="s">
        <v>237</v>
      </c>
      <c r="F96" s="38">
        <v>14</v>
      </c>
      <c r="G96" s="65">
        <v>17613700</v>
      </c>
      <c r="H96" s="66">
        <v>4323850</v>
      </c>
    </row>
    <row r="97" spans="1:9" x14ac:dyDescent="0.2">
      <c r="A97" s="43">
        <v>96</v>
      </c>
      <c r="B97" s="43">
        <v>7</v>
      </c>
      <c r="C97" s="44" t="s">
        <v>110</v>
      </c>
      <c r="D97" s="44" t="s">
        <v>110</v>
      </c>
      <c r="E97" s="44" t="s">
        <v>244</v>
      </c>
      <c r="F97" s="45">
        <v>4</v>
      </c>
      <c r="G97" s="63">
        <v>17614040</v>
      </c>
      <c r="H97" s="64">
        <v>4324760</v>
      </c>
    </row>
    <row r="98" spans="1:9" x14ac:dyDescent="0.2">
      <c r="A98" s="36">
        <v>97</v>
      </c>
      <c r="B98" s="36">
        <v>3</v>
      </c>
      <c r="C98" s="37" t="s">
        <v>111</v>
      </c>
      <c r="D98" s="37" t="s">
        <v>129</v>
      </c>
      <c r="E98" s="37" t="s">
        <v>235</v>
      </c>
      <c r="F98" s="38">
        <v>12</v>
      </c>
      <c r="G98" s="65">
        <v>17613600</v>
      </c>
      <c r="H98" s="66">
        <v>4323950</v>
      </c>
    </row>
    <row r="99" spans="1:9" x14ac:dyDescent="0.2">
      <c r="A99" s="43">
        <v>98</v>
      </c>
      <c r="B99" s="43">
        <v>7</v>
      </c>
      <c r="C99" s="44" t="s">
        <v>112</v>
      </c>
      <c r="D99" s="44" t="s">
        <v>112</v>
      </c>
      <c r="E99" s="44" t="s">
        <v>240</v>
      </c>
      <c r="F99" s="45">
        <v>4</v>
      </c>
      <c r="G99" s="63">
        <v>17613880</v>
      </c>
      <c r="H99" s="64">
        <v>4324760</v>
      </c>
    </row>
    <row r="100" spans="1:9" x14ac:dyDescent="0.2">
      <c r="A100" s="36">
        <v>99</v>
      </c>
      <c r="B100" s="36">
        <v>3</v>
      </c>
      <c r="C100" s="37" t="s">
        <v>52</v>
      </c>
      <c r="D100" s="37" t="s">
        <v>261</v>
      </c>
      <c r="E100" s="37" t="s">
        <v>239</v>
      </c>
      <c r="F100" s="38">
        <v>10</v>
      </c>
      <c r="G100" s="65">
        <v>17613800</v>
      </c>
      <c r="H100" s="66">
        <v>4324050</v>
      </c>
    </row>
    <row r="101" spans="1:9" x14ac:dyDescent="0.2">
      <c r="A101" s="43">
        <v>100</v>
      </c>
      <c r="B101" s="43">
        <v>7</v>
      </c>
      <c r="C101" s="44" t="s">
        <v>113</v>
      </c>
      <c r="D101" s="44" t="s">
        <v>113</v>
      </c>
      <c r="E101" s="44" t="s">
        <v>257</v>
      </c>
      <c r="F101" s="45">
        <v>6</v>
      </c>
      <c r="G101" s="63">
        <v>17614120</v>
      </c>
      <c r="H101" s="64">
        <v>4324680</v>
      </c>
    </row>
    <row r="102" spans="1:9" x14ac:dyDescent="0.2">
      <c r="A102" s="36">
        <v>101</v>
      </c>
      <c r="B102" s="36">
        <v>3</v>
      </c>
      <c r="C102" s="37" t="s">
        <v>114</v>
      </c>
      <c r="D102" s="37" t="s">
        <v>131</v>
      </c>
      <c r="E102" s="37" t="s">
        <v>233</v>
      </c>
      <c r="F102" s="38">
        <v>6</v>
      </c>
      <c r="G102" s="65">
        <v>17613500</v>
      </c>
      <c r="H102" s="66">
        <v>4324250</v>
      </c>
    </row>
    <row r="103" spans="1:9" x14ac:dyDescent="0.2">
      <c r="A103" s="43">
        <v>102</v>
      </c>
      <c r="B103" s="43">
        <v>7</v>
      </c>
      <c r="C103" s="44" t="s">
        <v>115</v>
      </c>
      <c r="D103" s="44" t="s">
        <v>115</v>
      </c>
      <c r="E103" s="44" t="s">
        <v>244</v>
      </c>
      <c r="F103" s="45">
        <v>13</v>
      </c>
      <c r="G103" s="63">
        <v>17614040</v>
      </c>
      <c r="H103" s="64">
        <v>4324400</v>
      </c>
    </row>
    <row r="104" spans="1:9" x14ac:dyDescent="0.2">
      <c r="A104" s="36">
        <v>103</v>
      </c>
      <c r="B104" s="36">
        <v>3</v>
      </c>
      <c r="C104" s="37" t="s">
        <v>41</v>
      </c>
      <c r="D104" s="37" t="s">
        <v>262</v>
      </c>
      <c r="E104" s="37" t="s">
        <v>238</v>
      </c>
      <c r="F104" s="38">
        <v>9</v>
      </c>
      <c r="G104" s="65">
        <v>17613750</v>
      </c>
      <c r="H104" s="66">
        <v>4324100</v>
      </c>
    </row>
    <row r="105" spans="1:9" x14ac:dyDescent="0.2">
      <c r="A105" s="43">
        <v>104</v>
      </c>
      <c r="B105" s="43">
        <v>7</v>
      </c>
      <c r="C105" s="44" t="s">
        <v>72</v>
      </c>
      <c r="D105" s="44" t="s">
        <v>72</v>
      </c>
      <c r="E105" s="44" t="s">
        <v>246</v>
      </c>
      <c r="F105" s="45">
        <v>4</v>
      </c>
      <c r="G105" s="63">
        <v>17613960</v>
      </c>
      <c r="H105" s="64">
        <v>4324760</v>
      </c>
    </row>
    <row r="106" spans="1:9" x14ac:dyDescent="0.2">
      <c r="A106" s="36">
        <v>105</v>
      </c>
      <c r="B106" s="36">
        <v>3</v>
      </c>
      <c r="C106" s="37" t="s">
        <v>116</v>
      </c>
      <c r="D106" s="37" t="s">
        <v>164</v>
      </c>
      <c r="E106" s="37" t="s">
        <v>233</v>
      </c>
      <c r="F106" s="38">
        <v>11</v>
      </c>
      <c r="G106" s="65">
        <v>17613500</v>
      </c>
      <c r="H106" s="66">
        <v>4324000</v>
      </c>
    </row>
    <row r="107" spans="1:9" x14ac:dyDescent="0.2">
      <c r="A107" s="43">
        <v>106</v>
      </c>
      <c r="B107" s="43">
        <v>7</v>
      </c>
      <c r="C107" s="44" t="s">
        <v>117</v>
      </c>
      <c r="D107" s="44" t="s">
        <v>117</v>
      </c>
      <c r="E107" s="44" t="s">
        <v>236</v>
      </c>
      <c r="F107" s="45">
        <v>4</v>
      </c>
      <c r="G107" s="63">
        <v>17613720</v>
      </c>
      <c r="H107" s="64">
        <v>4324760</v>
      </c>
      <c r="I107" t="s">
        <v>309</v>
      </c>
    </row>
    <row r="108" spans="1:9" x14ac:dyDescent="0.2">
      <c r="A108" s="36">
        <v>107</v>
      </c>
      <c r="B108" s="36">
        <v>3</v>
      </c>
      <c r="C108" s="37" t="s">
        <v>118</v>
      </c>
      <c r="D108" s="37" t="s">
        <v>263</v>
      </c>
      <c r="E108" s="37" t="s">
        <v>236</v>
      </c>
      <c r="F108" s="38">
        <v>10</v>
      </c>
      <c r="G108" s="65">
        <v>17613650</v>
      </c>
      <c r="H108" s="66">
        <v>4324050</v>
      </c>
    </row>
    <row r="109" spans="1:9" x14ac:dyDescent="0.2">
      <c r="A109" s="43">
        <v>108</v>
      </c>
      <c r="B109" s="43">
        <v>7</v>
      </c>
      <c r="C109" s="44" t="s">
        <v>119</v>
      </c>
      <c r="D109" s="44" t="s">
        <v>119</v>
      </c>
      <c r="E109" s="44" t="s">
        <v>242</v>
      </c>
      <c r="F109" s="45">
        <v>11</v>
      </c>
      <c r="G109" s="63">
        <v>17613480</v>
      </c>
      <c r="H109" s="64">
        <v>4324480</v>
      </c>
      <c r="I109" t="s">
        <v>310</v>
      </c>
    </row>
    <row r="110" spans="1:9" x14ac:dyDescent="0.2">
      <c r="A110" s="36">
        <v>109</v>
      </c>
      <c r="B110" s="36">
        <v>3</v>
      </c>
      <c r="C110" s="37" t="s">
        <v>120</v>
      </c>
      <c r="D110" s="37" t="s">
        <v>49</v>
      </c>
      <c r="E110" s="37" t="s">
        <v>235</v>
      </c>
      <c r="F110" s="38">
        <v>17</v>
      </c>
      <c r="G110" s="65">
        <v>17613600</v>
      </c>
      <c r="H110" s="66">
        <v>4323700</v>
      </c>
    </row>
    <row r="111" spans="1:9" x14ac:dyDescent="0.2">
      <c r="A111" s="43">
        <v>110</v>
      </c>
      <c r="B111" s="43">
        <v>7</v>
      </c>
      <c r="C111" s="44" t="s">
        <v>121</v>
      </c>
      <c r="D111" s="44" t="s">
        <v>121</v>
      </c>
      <c r="E111" s="44" t="s">
        <v>240</v>
      </c>
      <c r="F111" s="45">
        <v>3</v>
      </c>
      <c r="G111" s="63">
        <v>17613880</v>
      </c>
      <c r="H111" s="64">
        <v>4324800</v>
      </c>
    </row>
    <row r="112" spans="1:9" x14ac:dyDescent="0.2">
      <c r="A112" s="36">
        <v>111</v>
      </c>
      <c r="B112" s="36">
        <v>3</v>
      </c>
      <c r="C112" s="37" t="s">
        <v>122</v>
      </c>
      <c r="D112" s="37" t="s">
        <v>161</v>
      </c>
      <c r="E112" s="37" t="s">
        <v>235</v>
      </c>
      <c r="F112" s="38">
        <v>2</v>
      </c>
      <c r="G112" s="65">
        <v>17613600</v>
      </c>
      <c r="H112" s="66">
        <v>4324450</v>
      </c>
    </row>
    <row r="113" spans="1:8" x14ac:dyDescent="0.2">
      <c r="A113" s="43">
        <v>112</v>
      </c>
      <c r="B113" s="43">
        <v>7</v>
      </c>
      <c r="C113" s="44" t="s">
        <v>123</v>
      </c>
      <c r="D113" s="44" t="s">
        <v>123</v>
      </c>
      <c r="E113" s="44" t="s">
        <v>241</v>
      </c>
      <c r="F113" s="45">
        <v>3</v>
      </c>
      <c r="G113" s="63">
        <v>17613920</v>
      </c>
      <c r="H113" s="64">
        <v>4324800</v>
      </c>
    </row>
    <row r="114" spans="1:8" x14ac:dyDescent="0.2">
      <c r="A114" s="36">
        <v>113</v>
      </c>
      <c r="B114" s="36">
        <v>3</v>
      </c>
      <c r="C114" s="37" t="s">
        <v>124</v>
      </c>
      <c r="D114" s="37" t="s">
        <v>264</v>
      </c>
      <c r="E114" s="37" t="s">
        <v>235</v>
      </c>
      <c r="F114" s="38">
        <v>14</v>
      </c>
      <c r="G114" s="65">
        <v>17613600</v>
      </c>
      <c r="H114" s="66">
        <v>4323850</v>
      </c>
    </row>
    <row r="115" spans="1:8" x14ac:dyDescent="0.2">
      <c r="A115" s="43">
        <v>114</v>
      </c>
      <c r="B115" s="43">
        <v>7</v>
      </c>
      <c r="C115" s="44" t="s">
        <v>125</v>
      </c>
      <c r="D115" s="44" t="s">
        <v>125</v>
      </c>
      <c r="E115" s="44" t="s">
        <v>241</v>
      </c>
      <c r="F115" s="45">
        <v>2</v>
      </c>
      <c r="G115" s="63">
        <v>17613920</v>
      </c>
      <c r="H115" s="64">
        <v>4324840</v>
      </c>
    </row>
    <row r="116" spans="1:8" x14ac:dyDescent="0.2">
      <c r="A116" s="36">
        <v>115</v>
      </c>
      <c r="B116" s="36">
        <v>3</v>
      </c>
      <c r="C116" s="37" t="s">
        <v>126</v>
      </c>
      <c r="D116" s="37" t="s">
        <v>126</v>
      </c>
      <c r="E116" s="37" t="s">
        <v>240</v>
      </c>
      <c r="F116" s="38">
        <v>9</v>
      </c>
      <c r="G116" s="65">
        <v>17613850</v>
      </c>
      <c r="H116" s="66">
        <v>4324100</v>
      </c>
    </row>
    <row r="117" spans="1:8" x14ac:dyDescent="0.2">
      <c r="A117" s="43">
        <v>116</v>
      </c>
      <c r="B117" s="43">
        <v>7</v>
      </c>
      <c r="C117" s="44" t="s">
        <v>29</v>
      </c>
      <c r="D117" s="44" t="s">
        <v>29</v>
      </c>
      <c r="E117" s="44" t="s">
        <v>238</v>
      </c>
      <c r="F117" s="45">
        <v>4</v>
      </c>
      <c r="G117" s="63">
        <v>17613800</v>
      </c>
      <c r="H117" s="64">
        <v>4324760</v>
      </c>
    </row>
    <row r="118" spans="1:8" x14ac:dyDescent="0.2">
      <c r="A118" s="36">
        <v>117</v>
      </c>
      <c r="B118" s="36">
        <v>3</v>
      </c>
      <c r="C118" s="37" t="s">
        <v>127</v>
      </c>
      <c r="D118" s="37" t="s">
        <v>127</v>
      </c>
      <c r="E118" s="37" t="s">
        <v>241</v>
      </c>
      <c r="F118" s="38">
        <v>7</v>
      </c>
      <c r="G118" s="65">
        <v>17613900</v>
      </c>
      <c r="H118" s="66">
        <v>4324200</v>
      </c>
    </row>
    <row r="119" spans="1:8" x14ac:dyDescent="0.2">
      <c r="A119" s="43">
        <v>118</v>
      </c>
      <c r="B119" s="43">
        <v>7</v>
      </c>
      <c r="C119" s="44" t="s">
        <v>128</v>
      </c>
      <c r="D119" s="44" t="s">
        <v>128</v>
      </c>
      <c r="E119" s="44" t="s">
        <v>241</v>
      </c>
      <c r="F119" s="45">
        <v>12</v>
      </c>
      <c r="G119" s="63">
        <v>17613920</v>
      </c>
      <c r="H119" s="64">
        <v>4324440</v>
      </c>
    </row>
    <row r="120" spans="1:8" x14ac:dyDescent="0.2">
      <c r="A120" s="36">
        <v>119</v>
      </c>
      <c r="B120" s="36">
        <v>3</v>
      </c>
      <c r="C120" s="37" t="s">
        <v>58</v>
      </c>
      <c r="D120" s="37" t="s">
        <v>265</v>
      </c>
      <c r="E120" s="37" t="s">
        <v>239</v>
      </c>
      <c r="F120" s="38">
        <v>8</v>
      </c>
      <c r="G120" s="65">
        <v>17613800</v>
      </c>
      <c r="H120" s="66">
        <v>4324150</v>
      </c>
    </row>
    <row r="121" spans="1:8" x14ac:dyDescent="0.2">
      <c r="A121" s="43">
        <v>120</v>
      </c>
      <c r="B121" s="43">
        <v>7</v>
      </c>
      <c r="C121" s="44" t="s">
        <v>106</v>
      </c>
      <c r="D121" s="44" t="s">
        <v>106</v>
      </c>
      <c r="E121" s="44" t="s">
        <v>238</v>
      </c>
      <c r="F121" s="45">
        <v>6</v>
      </c>
      <c r="G121" s="63">
        <v>17613800</v>
      </c>
      <c r="H121" s="64">
        <v>4324680</v>
      </c>
    </row>
    <row r="122" spans="1:8" x14ac:dyDescent="0.2">
      <c r="A122" s="36">
        <v>121</v>
      </c>
      <c r="B122" s="36">
        <v>3</v>
      </c>
      <c r="C122" s="37" t="s">
        <v>129</v>
      </c>
      <c r="D122" s="37" t="s">
        <v>193</v>
      </c>
      <c r="E122" s="37" t="s">
        <v>236</v>
      </c>
      <c r="F122" s="38">
        <v>12</v>
      </c>
      <c r="G122" s="65">
        <v>17613650</v>
      </c>
      <c r="H122" s="66">
        <v>4323950</v>
      </c>
    </row>
    <row r="123" spans="1:8" x14ac:dyDescent="0.2">
      <c r="A123" s="43">
        <v>122</v>
      </c>
      <c r="B123" s="43">
        <v>7</v>
      </c>
      <c r="C123" s="44" t="s">
        <v>130</v>
      </c>
      <c r="D123" s="44" t="s">
        <v>130</v>
      </c>
      <c r="E123" s="44" t="s">
        <v>255</v>
      </c>
      <c r="F123" s="45">
        <v>12</v>
      </c>
      <c r="G123" s="63">
        <v>17614000</v>
      </c>
      <c r="H123" s="64">
        <v>4324440</v>
      </c>
    </row>
    <row r="124" spans="1:8" x14ac:dyDescent="0.2">
      <c r="A124" s="36">
        <v>123</v>
      </c>
      <c r="B124" s="36">
        <v>3</v>
      </c>
      <c r="C124" s="37" t="s">
        <v>131</v>
      </c>
      <c r="D124" s="37" t="s">
        <v>172</v>
      </c>
      <c r="E124" s="37" t="s">
        <v>234</v>
      </c>
      <c r="F124" s="38">
        <v>6</v>
      </c>
      <c r="G124" s="65">
        <v>17613550</v>
      </c>
      <c r="H124" s="66">
        <v>4324250</v>
      </c>
    </row>
    <row r="125" spans="1:8" x14ac:dyDescent="0.2">
      <c r="A125" s="43">
        <v>124</v>
      </c>
      <c r="B125" s="43">
        <v>7</v>
      </c>
      <c r="C125" s="44" t="s">
        <v>132</v>
      </c>
      <c r="D125" s="44" t="s">
        <v>132</v>
      </c>
      <c r="E125" s="44" t="s">
        <v>244</v>
      </c>
      <c r="F125" s="45">
        <v>15</v>
      </c>
      <c r="G125" s="63">
        <v>17614040</v>
      </c>
      <c r="H125" s="64">
        <v>4324320</v>
      </c>
    </row>
    <row r="126" spans="1:8" x14ac:dyDescent="0.2">
      <c r="A126" s="36">
        <v>125</v>
      </c>
      <c r="B126" s="36">
        <v>3</v>
      </c>
      <c r="C126" s="37" t="s">
        <v>133</v>
      </c>
      <c r="D126" s="37" t="s">
        <v>196</v>
      </c>
      <c r="E126" s="37" t="s">
        <v>235</v>
      </c>
      <c r="F126" s="38">
        <v>15</v>
      </c>
      <c r="G126" s="65">
        <v>17613600</v>
      </c>
      <c r="H126" s="66">
        <v>4323800</v>
      </c>
    </row>
    <row r="127" spans="1:8" x14ac:dyDescent="0.2">
      <c r="A127" s="43">
        <v>126</v>
      </c>
      <c r="B127" s="43">
        <v>7</v>
      </c>
      <c r="C127" s="44" t="s">
        <v>134</v>
      </c>
      <c r="D127" s="44" t="s">
        <v>134</v>
      </c>
      <c r="E127" s="44" t="s">
        <v>240</v>
      </c>
      <c r="F127" s="45">
        <v>12</v>
      </c>
      <c r="G127" s="63">
        <v>17613880</v>
      </c>
      <c r="H127" s="64">
        <v>4324440</v>
      </c>
    </row>
    <row r="128" spans="1:8" x14ac:dyDescent="0.2">
      <c r="A128" s="36">
        <v>127</v>
      </c>
      <c r="B128" s="36">
        <v>3</v>
      </c>
      <c r="C128" s="37" t="s">
        <v>135</v>
      </c>
      <c r="D128" s="37" t="s">
        <v>69</v>
      </c>
      <c r="E128" s="37" t="s">
        <v>237</v>
      </c>
      <c r="F128" s="38">
        <v>11</v>
      </c>
      <c r="G128" s="65">
        <v>17613700</v>
      </c>
      <c r="H128" s="66">
        <v>4324000</v>
      </c>
    </row>
    <row r="129" spans="1:9" x14ac:dyDescent="0.2">
      <c r="A129" s="43">
        <v>128</v>
      </c>
      <c r="B129" s="43">
        <v>7</v>
      </c>
      <c r="C129" s="44" t="s">
        <v>136</v>
      </c>
      <c r="D129" s="44" t="s">
        <v>136</v>
      </c>
      <c r="E129" s="44" t="s">
        <v>255</v>
      </c>
      <c r="F129" s="45">
        <v>14</v>
      </c>
      <c r="G129" s="63">
        <v>17614000</v>
      </c>
      <c r="H129" s="64">
        <v>4324360</v>
      </c>
    </row>
    <row r="130" spans="1:9" x14ac:dyDescent="0.2">
      <c r="A130" s="36">
        <v>129</v>
      </c>
      <c r="B130" s="36">
        <v>3</v>
      </c>
      <c r="C130" s="37" t="s">
        <v>137</v>
      </c>
      <c r="D130" s="37" t="s">
        <v>141</v>
      </c>
      <c r="E130" s="37" t="s">
        <v>232</v>
      </c>
      <c r="F130" s="38">
        <v>4</v>
      </c>
      <c r="G130" s="65">
        <v>17613450</v>
      </c>
      <c r="H130" s="66">
        <v>4324350</v>
      </c>
    </row>
    <row r="131" spans="1:9" x14ac:dyDescent="0.2">
      <c r="A131" s="43">
        <v>130</v>
      </c>
      <c r="B131" s="43">
        <v>7</v>
      </c>
      <c r="C131" s="44" t="s">
        <v>138</v>
      </c>
      <c r="D131" s="44" t="s">
        <v>138</v>
      </c>
      <c r="E131" s="44" t="s">
        <v>246</v>
      </c>
      <c r="F131" s="45">
        <v>14</v>
      </c>
      <c r="G131" s="63">
        <v>17613960</v>
      </c>
      <c r="H131" s="64">
        <v>4324360</v>
      </c>
    </row>
    <row r="132" spans="1:9" x14ac:dyDescent="0.2">
      <c r="A132" s="36">
        <v>131</v>
      </c>
      <c r="B132" s="36">
        <v>3</v>
      </c>
      <c r="C132" s="37" t="s">
        <v>139</v>
      </c>
      <c r="D132" s="37" t="s">
        <v>266</v>
      </c>
      <c r="E132" s="37" t="s">
        <v>232</v>
      </c>
      <c r="F132" s="38">
        <v>3</v>
      </c>
      <c r="G132" s="65">
        <v>17613450</v>
      </c>
      <c r="H132" s="66">
        <v>4324400</v>
      </c>
    </row>
    <row r="133" spans="1:9" x14ac:dyDescent="0.2">
      <c r="A133" s="43">
        <v>132</v>
      </c>
      <c r="B133" s="43">
        <v>7</v>
      </c>
      <c r="C133" s="44" t="s">
        <v>140</v>
      </c>
      <c r="D133" s="44" t="s">
        <v>140</v>
      </c>
      <c r="E133" s="44" t="s">
        <v>255</v>
      </c>
      <c r="F133" s="45">
        <v>11</v>
      </c>
      <c r="G133" s="63">
        <v>17614000</v>
      </c>
      <c r="H133" s="64">
        <v>4324480</v>
      </c>
    </row>
    <row r="134" spans="1:9" x14ac:dyDescent="0.2">
      <c r="A134" s="36">
        <v>133</v>
      </c>
      <c r="B134" s="36">
        <v>3</v>
      </c>
      <c r="C134" s="37" t="s">
        <v>141</v>
      </c>
      <c r="D134" s="37" t="s">
        <v>147</v>
      </c>
      <c r="E134" s="37" t="s">
        <v>233</v>
      </c>
      <c r="F134" s="38">
        <v>4</v>
      </c>
      <c r="G134" s="65">
        <v>17613500</v>
      </c>
      <c r="H134" s="66">
        <v>4324350</v>
      </c>
    </row>
    <row r="135" spans="1:9" x14ac:dyDescent="0.2">
      <c r="A135" s="43">
        <v>134</v>
      </c>
      <c r="B135" s="43">
        <v>7</v>
      </c>
      <c r="C135" s="44" t="s">
        <v>142</v>
      </c>
      <c r="D135" s="44" t="s">
        <v>142</v>
      </c>
      <c r="E135" s="44" t="s">
        <v>232</v>
      </c>
      <c r="F135" s="45">
        <v>9</v>
      </c>
      <c r="G135" s="63">
        <v>17613560</v>
      </c>
      <c r="H135" s="64">
        <v>4324560</v>
      </c>
    </row>
    <row r="136" spans="1:9" x14ac:dyDescent="0.2">
      <c r="A136" s="36">
        <v>135</v>
      </c>
      <c r="B136" s="36">
        <v>3</v>
      </c>
      <c r="C136" s="37" t="s">
        <v>127</v>
      </c>
      <c r="D136" s="37" t="s">
        <v>127</v>
      </c>
      <c r="E136" s="37" t="s">
        <v>241</v>
      </c>
      <c r="F136" s="38">
        <v>7</v>
      </c>
      <c r="G136" s="65">
        <v>17613900</v>
      </c>
      <c r="H136" s="66">
        <v>4324200</v>
      </c>
    </row>
    <row r="137" spans="1:9" x14ac:dyDescent="0.2">
      <c r="A137" s="43">
        <v>136</v>
      </c>
      <c r="B137" s="43">
        <v>7</v>
      </c>
      <c r="C137" s="44" t="s">
        <v>146</v>
      </c>
      <c r="D137" s="44" t="s">
        <v>146</v>
      </c>
      <c r="E137" s="44" t="s">
        <v>246</v>
      </c>
      <c r="F137" s="45">
        <v>2</v>
      </c>
      <c r="G137" s="63">
        <v>17613960</v>
      </c>
      <c r="H137" s="64">
        <v>4324840</v>
      </c>
    </row>
    <row r="138" spans="1:9" x14ac:dyDescent="0.2">
      <c r="A138" s="36">
        <v>137</v>
      </c>
      <c r="B138" s="36">
        <v>3</v>
      </c>
      <c r="C138" s="37" t="s">
        <v>147</v>
      </c>
      <c r="D138" s="37" t="s">
        <v>101</v>
      </c>
      <c r="E138" s="37" t="s">
        <v>234</v>
      </c>
      <c r="F138" s="38">
        <v>4</v>
      </c>
      <c r="G138" s="65">
        <v>17613550</v>
      </c>
      <c r="H138" s="66">
        <v>4324350</v>
      </c>
    </row>
    <row r="139" spans="1:9" x14ac:dyDescent="0.2">
      <c r="A139" s="43">
        <v>138</v>
      </c>
      <c r="B139" s="43">
        <v>7</v>
      </c>
      <c r="C139" s="44" t="s">
        <v>148</v>
      </c>
      <c r="D139" s="44" t="s">
        <v>148</v>
      </c>
      <c r="E139" s="44" t="s">
        <v>236</v>
      </c>
      <c r="F139" s="45">
        <v>1</v>
      </c>
      <c r="G139" s="63">
        <v>17613720</v>
      </c>
      <c r="H139" s="64">
        <v>4324880</v>
      </c>
      <c r="I139" t="s">
        <v>311</v>
      </c>
    </row>
    <row r="140" spans="1:9" x14ac:dyDescent="0.2">
      <c r="A140" s="36">
        <v>139</v>
      </c>
      <c r="B140" s="36">
        <v>3</v>
      </c>
      <c r="C140" s="37" t="s">
        <v>149</v>
      </c>
      <c r="D140" s="37" t="s">
        <v>267</v>
      </c>
      <c r="E140" s="37" t="s">
        <v>234</v>
      </c>
      <c r="F140" s="38">
        <v>3</v>
      </c>
      <c r="G140" s="65">
        <v>17613550</v>
      </c>
      <c r="H140" s="66">
        <v>4324400</v>
      </c>
    </row>
    <row r="141" spans="1:9" x14ac:dyDescent="0.2">
      <c r="A141" s="43">
        <v>140</v>
      </c>
      <c r="B141" s="43">
        <v>7</v>
      </c>
      <c r="C141" s="44" t="s">
        <v>150</v>
      </c>
      <c r="D141" s="44" t="s">
        <v>150</v>
      </c>
      <c r="E141" s="44" t="s">
        <v>255</v>
      </c>
      <c r="F141" s="45">
        <v>2</v>
      </c>
      <c r="G141" s="63">
        <v>17614000</v>
      </c>
      <c r="H141" s="64">
        <v>4324840</v>
      </c>
      <c r="I141" t="s">
        <v>312</v>
      </c>
    </row>
    <row r="142" spans="1:9" x14ac:dyDescent="0.2">
      <c r="A142" s="36">
        <v>141</v>
      </c>
      <c r="B142" s="36">
        <v>3</v>
      </c>
      <c r="C142" s="37" t="s">
        <v>151</v>
      </c>
      <c r="D142" s="37" t="s">
        <v>190</v>
      </c>
      <c r="E142" s="37" t="s">
        <v>233</v>
      </c>
      <c r="F142" s="38">
        <v>7</v>
      </c>
      <c r="G142" s="65">
        <v>17613500</v>
      </c>
      <c r="H142" s="66">
        <v>4324200</v>
      </c>
    </row>
    <row r="143" spans="1:9" x14ac:dyDescent="0.2">
      <c r="A143" s="43">
        <v>142</v>
      </c>
      <c r="B143" s="43">
        <v>7</v>
      </c>
      <c r="C143" s="44" t="s">
        <v>152</v>
      </c>
      <c r="D143" s="44" t="s">
        <v>152</v>
      </c>
      <c r="E143" s="44" t="s">
        <v>238</v>
      </c>
      <c r="F143" s="45">
        <v>2</v>
      </c>
      <c r="G143" s="63">
        <v>17613800</v>
      </c>
      <c r="H143" s="64">
        <v>4324840</v>
      </c>
    </row>
    <row r="144" spans="1:9" x14ac:dyDescent="0.2">
      <c r="A144" s="36">
        <v>143</v>
      </c>
      <c r="B144" s="36">
        <v>3</v>
      </c>
      <c r="C144" s="37" t="s">
        <v>153</v>
      </c>
      <c r="D144" s="37" t="s">
        <v>21</v>
      </c>
      <c r="E144" s="37" t="s">
        <v>235</v>
      </c>
      <c r="F144" s="38">
        <v>11</v>
      </c>
      <c r="G144" s="65">
        <v>17613600</v>
      </c>
      <c r="H144" s="66">
        <v>4324000</v>
      </c>
    </row>
    <row r="145" spans="1:9" x14ac:dyDescent="0.2">
      <c r="A145" s="43">
        <v>144</v>
      </c>
      <c r="B145" s="43">
        <v>7</v>
      </c>
      <c r="C145" s="44" t="s">
        <v>154</v>
      </c>
      <c r="D145" s="44" t="s">
        <v>154</v>
      </c>
      <c r="E145" s="44" t="s">
        <v>237</v>
      </c>
      <c r="F145" s="45">
        <v>2</v>
      </c>
      <c r="G145" s="63">
        <v>17613760</v>
      </c>
      <c r="H145" s="64">
        <v>4324840</v>
      </c>
      <c r="I145" t="s">
        <v>313</v>
      </c>
    </row>
    <row r="146" spans="1:9" x14ac:dyDescent="0.2">
      <c r="A146" s="36">
        <v>145</v>
      </c>
      <c r="B146" s="36">
        <v>3</v>
      </c>
      <c r="C146" s="37" t="s">
        <v>155</v>
      </c>
      <c r="D146" s="37" t="s">
        <v>47</v>
      </c>
      <c r="E146" s="37" t="s">
        <v>237</v>
      </c>
      <c r="F146" s="38">
        <v>6</v>
      </c>
      <c r="G146" s="65">
        <v>17613700</v>
      </c>
      <c r="H146" s="66">
        <v>4324250</v>
      </c>
    </row>
    <row r="147" spans="1:9" x14ac:dyDescent="0.2">
      <c r="A147" s="43">
        <v>146</v>
      </c>
      <c r="B147" s="43">
        <v>7</v>
      </c>
      <c r="C147" s="44" t="s">
        <v>155</v>
      </c>
      <c r="D147" s="44" t="s">
        <v>155</v>
      </c>
      <c r="E147" s="44" t="s">
        <v>236</v>
      </c>
      <c r="F147" s="45">
        <v>6</v>
      </c>
      <c r="G147" s="63">
        <v>17613720</v>
      </c>
      <c r="H147" s="64">
        <v>4324680</v>
      </c>
    </row>
    <row r="148" spans="1:9" x14ac:dyDescent="0.2">
      <c r="A148" s="36">
        <v>147</v>
      </c>
      <c r="B148" s="36">
        <v>3</v>
      </c>
      <c r="C148" s="37" t="s">
        <v>156</v>
      </c>
      <c r="D148" s="37" t="s">
        <v>268</v>
      </c>
      <c r="E148" s="37" t="s">
        <v>236</v>
      </c>
      <c r="F148" s="38">
        <v>13</v>
      </c>
      <c r="G148" s="65">
        <v>17613650</v>
      </c>
      <c r="H148" s="66">
        <v>4323900</v>
      </c>
    </row>
    <row r="149" spans="1:9" x14ac:dyDescent="0.2">
      <c r="A149" s="43">
        <v>148</v>
      </c>
      <c r="B149" s="43">
        <v>7</v>
      </c>
      <c r="C149" s="44" t="s">
        <v>157</v>
      </c>
      <c r="D149" s="44" t="s">
        <v>157</v>
      </c>
      <c r="E149" s="44" t="s">
        <v>239</v>
      </c>
      <c r="F149" s="45">
        <v>1</v>
      </c>
      <c r="G149" s="63">
        <v>17613840</v>
      </c>
      <c r="H149" s="64">
        <v>4324880</v>
      </c>
    </row>
    <row r="150" spans="1:9" x14ac:dyDescent="0.2">
      <c r="A150" s="36">
        <v>149</v>
      </c>
      <c r="B150" s="36">
        <v>3</v>
      </c>
      <c r="C150" s="37" t="s">
        <v>158</v>
      </c>
      <c r="D150" s="37" t="s">
        <v>103</v>
      </c>
      <c r="E150" s="37" t="s">
        <v>236</v>
      </c>
      <c r="F150" s="38">
        <v>3</v>
      </c>
      <c r="G150" s="65">
        <v>17613650</v>
      </c>
      <c r="H150" s="66">
        <v>4324400</v>
      </c>
    </row>
    <row r="151" spans="1:9" x14ac:dyDescent="0.2">
      <c r="A151" s="43">
        <v>150</v>
      </c>
      <c r="B151" s="43">
        <v>7</v>
      </c>
      <c r="C151" s="44" t="s">
        <v>159</v>
      </c>
      <c r="D151" s="44" t="s">
        <v>159</v>
      </c>
      <c r="E151" s="44" t="s">
        <v>244</v>
      </c>
      <c r="F151" s="45">
        <v>7</v>
      </c>
      <c r="G151" s="63">
        <v>17614040</v>
      </c>
      <c r="H151" s="64">
        <v>4324640</v>
      </c>
      <c r="I151" t="s">
        <v>314</v>
      </c>
    </row>
    <row r="152" spans="1:9" x14ac:dyDescent="0.2">
      <c r="A152" s="36">
        <v>151</v>
      </c>
      <c r="B152" s="36">
        <v>3</v>
      </c>
      <c r="C152" s="37" t="s">
        <v>160</v>
      </c>
      <c r="D152" s="37" t="s">
        <v>41</v>
      </c>
      <c r="E152" s="37" t="s">
        <v>237</v>
      </c>
      <c r="F152" s="38">
        <v>9</v>
      </c>
      <c r="G152" s="65">
        <v>17613700</v>
      </c>
      <c r="H152" s="66">
        <v>4324100</v>
      </c>
    </row>
    <row r="153" spans="1:9" x14ac:dyDescent="0.2">
      <c r="A153" s="43">
        <v>152</v>
      </c>
      <c r="B153" s="43">
        <v>7</v>
      </c>
      <c r="C153" s="44" t="s">
        <v>108</v>
      </c>
      <c r="D153" s="44" t="s">
        <v>108</v>
      </c>
      <c r="E153" s="44" t="s">
        <v>238</v>
      </c>
      <c r="F153" s="45">
        <v>7</v>
      </c>
      <c r="G153" s="63">
        <v>17613800</v>
      </c>
      <c r="H153" s="64">
        <v>4324640</v>
      </c>
    </row>
    <row r="154" spans="1:9" x14ac:dyDescent="0.2">
      <c r="A154" s="36">
        <v>153</v>
      </c>
      <c r="B154" s="36">
        <v>3</v>
      </c>
      <c r="C154" s="37" t="s">
        <v>161</v>
      </c>
      <c r="D154" s="37" t="s">
        <v>179</v>
      </c>
      <c r="E154" s="37" t="s">
        <v>236</v>
      </c>
      <c r="F154" s="38">
        <v>2</v>
      </c>
      <c r="G154" s="65">
        <v>17613650</v>
      </c>
      <c r="H154" s="66">
        <v>4324450</v>
      </c>
    </row>
    <row r="155" spans="1:9" x14ac:dyDescent="0.2">
      <c r="A155" s="43">
        <v>154</v>
      </c>
      <c r="B155" s="43">
        <v>7</v>
      </c>
      <c r="C155" s="44" t="s">
        <v>162</v>
      </c>
      <c r="D155" s="44" t="s">
        <v>162</v>
      </c>
      <c r="E155" s="44" t="s">
        <v>246</v>
      </c>
      <c r="F155" s="45">
        <v>11</v>
      </c>
      <c r="G155" s="63">
        <v>17613960</v>
      </c>
      <c r="H155" s="64">
        <v>4324480</v>
      </c>
    </row>
    <row r="156" spans="1:9" x14ac:dyDescent="0.2">
      <c r="A156" s="36">
        <v>155</v>
      </c>
      <c r="B156" s="36">
        <v>3</v>
      </c>
      <c r="C156" s="37" t="s">
        <v>22</v>
      </c>
      <c r="D156" s="37" t="s">
        <v>22</v>
      </c>
      <c r="E156" s="37" t="s">
        <v>240</v>
      </c>
      <c r="F156" s="38">
        <v>8</v>
      </c>
      <c r="G156" s="65">
        <v>17613850</v>
      </c>
      <c r="H156" s="66">
        <v>4324150</v>
      </c>
    </row>
    <row r="157" spans="1:9" x14ac:dyDescent="0.2">
      <c r="A157" s="43">
        <v>156</v>
      </c>
      <c r="B157" s="43">
        <v>7</v>
      </c>
      <c r="C157" s="44" t="s">
        <v>163</v>
      </c>
      <c r="D157" s="44" t="s">
        <v>163</v>
      </c>
      <c r="E157" s="44" t="s">
        <v>244</v>
      </c>
      <c r="F157" s="45">
        <v>6</v>
      </c>
      <c r="G157" s="63">
        <v>17614040</v>
      </c>
      <c r="H157" s="64">
        <v>4324680</v>
      </c>
      <c r="I157" t="s">
        <v>315</v>
      </c>
    </row>
    <row r="158" spans="1:9" x14ac:dyDescent="0.2">
      <c r="A158" s="36">
        <v>157</v>
      </c>
      <c r="B158" s="36">
        <v>3</v>
      </c>
      <c r="C158" s="37" t="s">
        <v>164</v>
      </c>
      <c r="D158" s="37" t="s">
        <v>153</v>
      </c>
      <c r="E158" s="37" t="s">
        <v>234</v>
      </c>
      <c r="F158" s="38">
        <v>11</v>
      </c>
      <c r="G158" s="65">
        <v>17613550</v>
      </c>
      <c r="H158" s="66">
        <v>4324000</v>
      </c>
    </row>
    <row r="159" spans="1:9" x14ac:dyDescent="0.2">
      <c r="A159" s="43">
        <v>158</v>
      </c>
      <c r="B159" s="43">
        <v>7</v>
      </c>
      <c r="C159" s="44" t="s">
        <v>165</v>
      </c>
      <c r="D159" s="44" t="s">
        <v>165</v>
      </c>
      <c r="E159" s="44" t="s">
        <v>239</v>
      </c>
      <c r="F159" s="45">
        <v>3</v>
      </c>
      <c r="G159" s="63">
        <v>17613840</v>
      </c>
      <c r="H159" s="64">
        <v>4324800</v>
      </c>
    </row>
    <row r="160" spans="1:9" x14ac:dyDescent="0.2">
      <c r="A160" s="36">
        <v>159</v>
      </c>
      <c r="B160" s="36">
        <v>3</v>
      </c>
      <c r="C160" s="37" t="s">
        <v>166</v>
      </c>
      <c r="D160" s="37" t="s">
        <v>269</v>
      </c>
      <c r="E160" s="37" t="s">
        <v>239</v>
      </c>
      <c r="F160" s="38">
        <v>12</v>
      </c>
      <c r="G160" s="65">
        <v>17613800</v>
      </c>
      <c r="H160" s="66">
        <v>4323950</v>
      </c>
    </row>
    <row r="161" spans="1:9" x14ac:dyDescent="0.2">
      <c r="A161" s="43">
        <v>160</v>
      </c>
      <c r="B161" s="43">
        <v>7</v>
      </c>
      <c r="C161" s="44" t="s">
        <v>167</v>
      </c>
      <c r="D161" s="44" t="s">
        <v>167</v>
      </c>
      <c r="E161" s="44" t="s">
        <v>246</v>
      </c>
      <c r="F161" s="45">
        <v>13</v>
      </c>
      <c r="G161" s="63">
        <v>17613960</v>
      </c>
      <c r="H161" s="64">
        <v>4324400</v>
      </c>
    </row>
    <row r="162" spans="1:9" x14ac:dyDescent="0.2">
      <c r="A162" s="36">
        <v>161</v>
      </c>
      <c r="B162" s="36">
        <v>3</v>
      </c>
      <c r="C162" s="37" t="s">
        <v>168</v>
      </c>
      <c r="D162" s="37" t="s">
        <v>108</v>
      </c>
      <c r="E162" s="37" t="s">
        <v>238</v>
      </c>
      <c r="F162" s="38">
        <v>7</v>
      </c>
      <c r="G162" s="65">
        <v>17613750</v>
      </c>
      <c r="H162" s="66">
        <v>4324200</v>
      </c>
    </row>
    <row r="163" spans="1:9" x14ac:dyDescent="0.2">
      <c r="A163" s="43">
        <v>162</v>
      </c>
      <c r="B163" s="43">
        <v>7</v>
      </c>
      <c r="C163" s="44" t="s">
        <v>169</v>
      </c>
      <c r="D163" s="44" t="s">
        <v>169</v>
      </c>
      <c r="E163" s="44" t="s">
        <v>246</v>
      </c>
      <c r="F163" s="45">
        <v>7</v>
      </c>
      <c r="G163" s="63">
        <v>17613960</v>
      </c>
      <c r="H163" s="64">
        <v>4324640</v>
      </c>
    </row>
    <row r="164" spans="1:9" x14ac:dyDescent="0.2">
      <c r="A164" s="36">
        <v>163</v>
      </c>
      <c r="B164" s="36">
        <v>3</v>
      </c>
      <c r="C164" s="37" t="s">
        <v>48</v>
      </c>
      <c r="D164" s="37" t="s">
        <v>87</v>
      </c>
      <c r="E164" s="37" t="s">
        <v>233</v>
      </c>
      <c r="F164" s="38">
        <v>10</v>
      </c>
      <c r="G164" s="65">
        <v>17613500</v>
      </c>
      <c r="H164" s="66">
        <v>4324050</v>
      </c>
    </row>
    <row r="165" spans="1:9" x14ac:dyDescent="0.2">
      <c r="A165" s="43">
        <v>164</v>
      </c>
      <c r="B165" s="43">
        <v>7</v>
      </c>
      <c r="C165" s="44" t="s">
        <v>170</v>
      </c>
      <c r="D165" s="44" t="s">
        <v>170</v>
      </c>
      <c r="E165" s="44" t="s">
        <v>240</v>
      </c>
      <c r="F165" s="45">
        <v>2</v>
      </c>
      <c r="G165" s="63">
        <v>17613880</v>
      </c>
      <c r="H165" s="64">
        <v>4324840</v>
      </c>
    </row>
    <row r="166" spans="1:9" x14ac:dyDescent="0.2">
      <c r="A166" s="36">
        <v>165</v>
      </c>
      <c r="B166" s="36">
        <v>3</v>
      </c>
      <c r="C166" s="37" t="s">
        <v>171</v>
      </c>
      <c r="D166" s="37" t="s">
        <v>85</v>
      </c>
      <c r="E166" s="37" t="s">
        <v>234</v>
      </c>
      <c r="F166" s="38">
        <v>9</v>
      </c>
      <c r="G166" s="65">
        <v>17613550</v>
      </c>
      <c r="H166" s="66">
        <v>4324100</v>
      </c>
    </row>
    <row r="167" spans="1:9" x14ac:dyDescent="0.2">
      <c r="A167" s="43">
        <v>166</v>
      </c>
      <c r="B167" s="43">
        <v>7</v>
      </c>
      <c r="C167" s="44" t="s">
        <v>96</v>
      </c>
      <c r="D167" s="44" t="s">
        <v>96</v>
      </c>
      <c r="E167" s="44" t="s">
        <v>241</v>
      </c>
      <c r="F167" s="45">
        <v>6</v>
      </c>
      <c r="G167" s="63">
        <v>17613920</v>
      </c>
      <c r="H167" s="64">
        <v>4324680</v>
      </c>
    </row>
    <row r="168" spans="1:9" x14ac:dyDescent="0.2">
      <c r="A168" s="36">
        <v>167</v>
      </c>
      <c r="B168" s="36">
        <v>3</v>
      </c>
      <c r="C168" s="37" t="s">
        <v>172</v>
      </c>
      <c r="D168" s="37" t="s">
        <v>60</v>
      </c>
      <c r="E168" s="37" t="s">
        <v>235</v>
      </c>
      <c r="F168" s="38">
        <v>6</v>
      </c>
      <c r="G168" s="65">
        <v>17613600</v>
      </c>
      <c r="H168" s="66">
        <v>4324250</v>
      </c>
    </row>
    <row r="169" spans="1:9" x14ac:dyDescent="0.2">
      <c r="A169" s="43">
        <v>168</v>
      </c>
      <c r="B169" s="43">
        <v>7</v>
      </c>
      <c r="C169" s="44" t="s">
        <v>173</v>
      </c>
      <c r="D169" s="44" t="s">
        <v>173</v>
      </c>
      <c r="E169" s="44" t="s">
        <v>244</v>
      </c>
      <c r="F169" s="45">
        <v>8</v>
      </c>
      <c r="G169" s="63">
        <v>17614040</v>
      </c>
      <c r="H169" s="64">
        <v>4324600</v>
      </c>
      <c r="I169" t="s">
        <v>314</v>
      </c>
    </row>
    <row r="170" spans="1:9" x14ac:dyDescent="0.2">
      <c r="A170" s="36">
        <v>169</v>
      </c>
      <c r="B170" s="36">
        <v>3</v>
      </c>
      <c r="C170" s="37" t="s">
        <v>174</v>
      </c>
      <c r="D170" s="37" t="s">
        <v>270</v>
      </c>
      <c r="E170" s="37" t="s">
        <v>232</v>
      </c>
      <c r="F170" s="38">
        <v>2</v>
      </c>
      <c r="G170" s="65">
        <v>17613450</v>
      </c>
      <c r="H170" s="66">
        <v>4324450</v>
      </c>
    </row>
    <row r="171" spans="1:9" x14ac:dyDescent="0.2">
      <c r="A171" s="43">
        <v>170</v>
      </c>
      <c r="B171" s="43">
        <v>7</v>
      </c>
      <c r="C171" s="44" t="s">
        <v>175</v>
      </c>
      <c r="D171" s="44" t="s">
        <v>175</v>
      </c>
      <c r="E171" s="44" t="s">
        <v>238</v>
      </c>
      <c r="F171" s="45">
        <v>1</v>
      </c>
      <c r="G171" s="63">
        <v>17613800</v>
      </c>
      <c r="H171" s="64">
        <v>4324880</v>
      </c>
    </row>
    <row r="172" spans="1:9" x14ac:dyDescent="0.2">
      <c r="A172" s="36">
        <v>171</v>
      </c>
      <c r="B172" s="36">
        <v>3</v>
      </c>
      <c r="C172" s="37" t="s">
        <v>102</v>
      </c>
      <c r="D172" s="37" t="s">
        <v>142</v>
      </c>
      <c r="E172" s="37" t="s">
        <v>232</v>
      </c>
      <c r="F172" s="38">
        <v>9</v>
      </c>
      <c r="G172" s="65">
        <v>17613450</v>
      </c>
      <c r="H172" s="66">
        <v>4324100</v>
      </c>
    </row>
    <row r="173" spans="1:9" x14ac:dyDescent="0.2">
      <c r="A173" s="43">
        <v>172</v>
      </c>
      <c r="B173" s="43">
        <v>7</v>
      </c>
      <c r="C173" s="44" t="s">
        <v>103</v>
      </c>
      <c r="D173" s="44" t="s">
        <v>103</v>
      </c>
      <c r="E173" s="44" t="s">
        <v>236</v>
      </c>
      <c r="F173" s="45">
        <v>3</v>
      </c>
      <c r="G173" s="63">
        <v>17613720</v>
      </c>
      <c r="H173" s="64">
        <v>4324800</v>
      </c>
      <c r="I173" t="s">
        <v>316</v>
      </c>
    </row>
    <row r="174" spans="1:9" x14ac:dyDescent="0.2">
      <c r="A174" s="36">
        <v>173</v>
      </c>
      <c r="B174" s="36">
        <v>3</v>
      </c>
      <c r="C174" s="37" t="s">
        <v>176</v>
      </c>
      <c r="D174" s="37" t="s">
        <v>271</v>
      </c>
      <c r="E174" s="37" t="s">
        <v>235</v>
      </c>
      <c r="F174" s="38">
        <v>7</v>
      </c>
      <c r="G174" s="65">
        <v>17613600</v>
      </c>
      <c r="H174" s="66">
        <v>4324200</v>
      </c>
    </row>
    <row r="175" spans="1:9" x14ac:dyDescent="0.2">
      <c r="A175" s="43">
        <v>174</v>
      </c>
      <c r="B175" s="43">
        <v>7</v>
      </c>
      <c r="C175" s="44" t="s">
        <v>68</v>
      </c>
      <c r="D175" s="44" t="s">
        <v>68</v>
      </c>
      <c r="E175" s="44" t="s">
        <v>238</v>
      </c>
      <c r="F175" s="45">
        <v>3</v>
      </c>
      <c r="G175" s="63">
        <v>17613800</v>
      </c>
      <c r="H175" s="64">
        <v>4324800</v>
      </c>
    </row>
    <row r="176" spans="1:9" x14ac:dyDescent="0.2">
      <c r="A176" s="36">
        <v>175</v>
      </c>
      <c r="B176" s="36">
        <v>3</v>
      </c>
      <c r="C176" s="37" t="s">
        <v>177</v>
      </c>
      <c r="D176" s="37" t="s">
        <v>124</v>
      </c>
      <c r="E176" s="37" t="s">
        <v>234</v>
      </c>
      <c r="F176" s="38">
        <v>14</v>
      </c>
      <c r="G176" s="65">
        <v>17613550</v>
      </c>
      <c r="H176" s="66">
        <v>4323850</v>
      </c>
    </row>
    <row r="177" spans="1:9" x14ac:dyDescent="0.2">
      <c r="A177" s="43">
        <v>176</v>
      </c>
      <c r="B177" s="43">
        <v>7</v>
      </c>
      <c r="C177" s="44" t="s">
        <v>178</v>
      </c>
      <c r="D177" s="44" t="s">
        <v>178</v>
      </c>
      <c r="E177" s="44" t="s">
        <v>244</v>
      </c>
      <c r="F177" s="45">
        <v>5</v>
      </c>
      <c r="G177" s="63">
        <v>17614040</v>
      </c>
      <c r="H177" s="64">
        <v>4324720</v>
      </c>
    </row>
    <row r="178" spans="1:9" x14ac:dyDescent="0.2">
      <c r="A178" s="36">
        <v>177</v>
      </c>
      <c r="B178" s="36">
        <v>3</v>
      </c>
      <c r="C178" s="37" t="s">
        <v>179</v>
      </c>
      <c r="D178" s="37" t="s">
        <v>154</v>
      </c>
      <c r="E178" s="37" t="s">
        <v>237</v>
      </c>
      <c r="F178" s="38">
        <v>2</v>
      </c>
      <c r="G178" s="65">
        <v>17613700</v>
      </c>
      <c r="H178" s="66">
        <v>4324450</v>
      </c>
    </row>
    <row r="179" spans="1:9" x14ac:dyDescent="0.2">
      <c r="A179" s="43">
        <v>178</v>
      </c>
      <c r="B179" s="43">
        <v>7</v>
      </c>
      <c r="C179" s="44" t="s">
        <v>42</v>
      </c>
      <c r="D179" s="44" t="s">
        <v>42</v>
      </c>
      <c r="E179" s="44" t="s">
        <v>235</v>
      </c>
      <c r="F179" s="45">
        <v>5</v>
      </c>
      <c r="G179" s="63">
        <v>17613680</v>
      </c>
      <c r="H179" s="64">
        <v>4324720</v>
      </c>
    </row>
    <row r="180" spans="1:9" x14ac:dyDescent="0.2">
      <c r="A180" s="36">
        <v>179</v>
      </c>
      <c r="B180" s="36">
        <v>3</v>
      </c>
      <c r="C180" s="37" t="s">
        <v>112</v>
      </c>
      <c r="D180" s="37" t="s">
        <v>112</v>
      </c>
      <c r="E180" s="37" t="s">
        <v>240</v>
      </c>
      <c r="F180" s="38">
        <v>4</v>
      </c>
      <c r="G180" s="65">
        <v>17613850</v>
      </c>
      <c r="H180" s="66">
        <v>4324350</v>
      </c>
    </row>
    <row r="181" spans="1:9" x14ac:dyDescent="0.2">
      <c r="A181" s="43">
        <v>180</v>
      </c>
      <c r="B181" s="43">
        <v>7</v>
      </c>
      <c r="C181" s="44" t="s">
        <v>180</v>
      </c>
      <c r="D181" s="44" t="s">
        <v>180</v>
      </c>
      <c r="E181" s="44" t="s">
        <v>239</v>
      </c>
      <c r="F181" s="45">
        <v>4</v>
      </c>
      <c r="G181" s="63">
        <v>17613840</v>
      </c>
      <c r="H181" s="64">
        <v>4324760</v>
      </c>
      <c r="I181" t="s">
        <v>317</v>
      </c>
    </row>
    <row r="182" spans="1:9" x14ac:dyDescent="0.2">
      <c r="A182" s="36">
        <v>181</v>
      </c>
      <c r="B182" s="36">
        <v>3</v>
      </c>
      <c r="C182" s="37" t="s">
        <v>188</v>
      </c>
      <c r="D182" s="37" t="s">
        <v>272</v>
      </c>
      <c r="E182" s="37" t="s">
        <v>238</v>
      </c>
      <c r="F182" s="38">
        <v>17</v>
      </c>
      <c r="G182" s="65">
        <v>17613750</v>
      </c>
      <c r="H182" s="66">
        <v>4323700</v>
      </c>
    </row>
    <row r="183" spans="1:9" x14ac:dyDescent="0.2">
      <c r="A183" s="43">
        <v>182</v>
      </c>
      <c r="B183" s="43">
        <v>7</v>
      </c>
      <c r="C183" s="44" t="s">
        <v>47</v>
      </c>
      <c r="D183" s="44" t="s">
        <v>47</v>
      </c>
      <c r="E183" s="44" t="s">
        <v>237</v>
      </c>
      <c r="F183" s="45">
        <v>6</v>
      </c>
      <c r="G183" s="63">
        <v>17613760</v>
      </c>
      <c r="H183" s="64">
        <v>4324680</v>
      </c>
    </row>
    <row r="184" spans="1:9" x14ac:dyDescent="0.2">
      <c r="A184" s="36">
        <v>183</v>
      </c>
      <c r="B184" s="36">
        <v>3</v>
      </c>
      <c r="C184" s="37" t="s">
        <v>71</v>
      </c>
      <c r="D184" s="37" t="s">
        <v>192</v>
      </c>
      <c r="E184" s="37" t="s">
        <v>235</v>
      </c>
      <c r="F184" s="38">
        <v>8</v>
      </c>
      <c r="G184" s="65">
        <v>17613600</v>
      </c>
      <c r="H184" s="66">
        <v>4324150</v>
      </c>
    </row>
    <row r="185" spans="1:9" x14ac:dyDescent="0.2">
      <c r="A185" s="43">
        <v>184</v>
      </c>
      <c r="B185" s="43">
        <v>7</v>
      </c>
      <c r="C185" s="44" t="s">
        <v>189</v>
      </c>
      <c r="D185" s="44" t="s">
        <v>189</v>
      </c>
      <c r="E185" s="44" t="s">
        <v>240</v>
      </c>
      <c r="F185" s="45">
        <v>6</v>
      </c>
      <c r="G185" s="63">
        <v>17613880</v>
      </c>
      <c r="H185" s="64">
        <v>4324680</v>
      </c>
    </row>
    <row r="186" spans="1:9" x14ac:dyDescent="0.2">
      <c r="A186" s="36">
        <v>185</v>
      </c>
      <c r="B186" s="36">
        <v>3</v>
      </c>
      <c r="C186" s="37" t="s">
        <v>190</v>
      </c>
      <c r="D186" s="37" t="s">
        <v>176</v>
      </c>
      <c r="E186" s="37" t="s">
        <v>234</v>
      </c>
      <c r="F186" s="38">
        <v>7</v>
      </c>
      <c r="G186" s="65">
        <v>17613550</v>
      </c>
      <c r="H186" s="66">
        <v>4324200</v>
      </c>
    </row>
    <row r="187" spans="1:9" x14ac:dyDescent="0.2">
      <c r="A187" s="43">
        <v>186</v>
      </c>
      <c r="B187" s="43">
        <v>7</v>
      </c>
      <c r="C187" s="44" t="s">
        <v>191</v>
      </c>
      <c r="D187" s="44" t="s">
        <v>191</v>
      </c>
      <c r="E187" s="44" t="s">
        <v>255</v>
      </c>
      <c r="F187" s="45">
        <v>7</v>
      </c>
      <c r="G187" s="63">
        <v>17614000</v>
      </c>
      <c r="H187" s="64">
        <v>4324640</v>
      </c>
    </row>
    <row r="188" spans="1:9" x14ac:dyDescent="0.2">
      <c r="A188" s="36">
        <v>187</v>
      </c>
      <c r="B188" s="36">
        <v>3</v>
      </c>
      <c r="C188" s="37" t="s">
        <v>90</v>
      </c>
      <c r="D188" s="37" t="s">
        <v>90</v>
      </c>
      <c r="E188" s="37" t="s">
        <v>240</v>
      </c>
      <c r="F188" s="38">
        <v>5</v>
      </c>
      <c r="G188" s="65">
        <v>17613850</v>
      </c>
      <c r="H188" s="66">
        <v>4324300</v>
      </c>
    </row>
    <row r="189" spans="1:9" x14ac:dyDescent="0.2">
      <c r="A189" s="43">
        <v>188</v>
      </c>
      <c r="B189" s="43">
        <v>7</v>
      </c>
      <c r="C189" s="44" t="s">
        <v>168</v>
      </c>
      <c r="D189" s="44" t="s">
        <v>168</v>
      </c>
      <c r="E189" s="44" t="s">
        <v>237</v>
      </c>
      <c r="F189" s="45">
        <v>7</v>
      </c>
      <c r="G189" s="63">
        <v>17613760</v>
      </c>
      <c r="H189" s="64">
        <v>4324640</v>
      </c>
    </row>
    <row r="190" spans="1:9" x14ac:dyDescent="0.2">
      <c r="A190" s="36">
        <v>189</v>
      </c>
      <c r="B190" s="36">
        <v>3</v>
      </c>
      <c r="C190" s="37" t="s">
        <v>192</v>
      </c>
      <c r="D190" s="37" t="s">
        <v>38</v>
      </c>
      <c r="E190" s="37" t="s">
        <v>236</v>
      </c>
      <c r="F190" s="38">
        <v>8</v>
      </c>
      <c r="G190" s="65">
        <v>17613650</v>
      </c>
      <c r="H190" s="66">
        <v>4324150</v>
      </c>
    </row>
    <row r="191" spans="1:9" x14ac:dyDescent="0.2">
      <c r="A191" s="43">
        <v>190</v>
      </c>
      <c r="B191" s="43">
        <v>7</v>
      </c>
      <c r="C191" s="44" t="s">
        <v>125</v>
      </c>
      <c r="D191" s="44" t="s">
        <v>125</v>
      </c>
      <c r="E191" s="44" t="s">
        <v>241</v>
      </c>
      <c r="F191" s="45">
        <v>2</v>
      </c>
      <c r="G191" s="63">
        <v>17613920</v>
      </c>
      <c r="H191" s="64">
        <v>4324840</v>
      </c>
    </row>
    <row r="192" spans="1:9" x14ac:dyDescent="0.2">
      <c r="A192" s="36">
        <v>191</v>
      </c>
      <c r="B192" s="36">
        <v>3</v>
      </c>
      <c r="C192" s="37" t="s">
        <v>193</v>
      </c>
      <c r="D192" s="37" t="s">
        <v>44</v>
      </c>
      <c r="E192" s="37" t="s">
        <v>237</v>
      </c>
      <c r="F192" s="38">
        <v>12</v>
      </c>
      <c r="G192" s="65">
        <v>17613700</v>
      </c>
      <c r="H192" s="66">
        <v>4323950</v>
      </c>
    </row>
    <row r="193" spans="1:9" x14ac:dyDescent="0.2">
      <c r="A193" s="43">
        <v>192</v>
      </c>
      <c r="B193" s="43">
        <v>7</v>
      </c>
      <c r="C193" s="44" t="s">
        <v>179</v>
      </c>
      <c r="D193" s="44" t="s">
        <v>179</v>
      </c>
      <c r="E193" s="44" t="s">
        <v>236</v>
      </c>
      <c r="F193" s="45">
        <v>2</v>
      </c>
      <c r="G193" s="63">
        <v>17613720</v>
      </c>
      <c r="H193" s="64">
        <v>4324840</v>
      </c>
      <c r="I193" t="s">
        <v>199</v>
      </c>
    </row>
    <row r="194" spans="1:9" x14ac:dyDescent="0.2">
      <c r="A194" s="36">
        <v>193</v>
      </c>
      <c r="B194" s="36">
        <v>3</v>
      </c>
      <c r="C194" s="37" t="s">
        <v>189</v>
      </c>
      <c r="D194" s="37" t="s">
        <v>189</v>
      </c>
      <c r="E194" s="37" t="s">
        <v>240</v>
      </c>
      <c r="F194" s="38">
        <v>6</v>
      </c>
      <c r="G194" s="65">
        <v>17613850</v>
      </c>
      <c r="H194" s="66">
        <v>4324250</v>
      </c>
    </row>
    <row r="195" spans="1:9" x14ac:dyDescent="0.2">
      <c r="A195" s="43">
        <v>194</v>
      </c>
      <c r="B195" s="43">
        <v>7</v>
      </c>
      <c r="C195" s="44" t="s">
        <v>194</v>
      </c>
      <c r="D195" s="44" t="s">
        <v>194</v>
      </c>
      <c r="E195" s="44" t="s">
        <v>241</v>
      </c>
      <c r="F195" s="45">
        <v>1</v>
      </c>
      <c r="G195" s="63">
        <v>17613920</v>
      </c>
      <c r="H195" s="64">
        <v>4324880</v>
      </c>
    </row>
    <row r="196" spans="1:9" x14ac:dyDescent="0.2">
      <c r="A196" s="36">
        <v>195</v>
      </c>
      <c r="B196" s="36">
        <v>3</v>
      </c>
      <c r="C196" s="37" t="s">
        <v>95</v>
      </c>
      <c r="D196" s="37" t="s">
        <v>48</v>
      </c>
      <c r="E196" s="37" t="s">
        <v>232</v>
      </c>
      <c r="F196" s="38">
        <v>10</v>
      </c>
      <c r="G196" s="65">
        <v>17613450</v>
      </c>
      <c r="H196" s="66">
        <v>4324050</v>
      </c>
    </row>
    <row r="197" spans="1:9" x14ac:dyDescent="0.2">
      <c r="A197" s="43">
        <v>196</v>
      </c>
      <c r="B197" s="43">
        <v>7</v>
      </c>
      <c r="C197" s="44" t="s">
        <v>195</v>
      </c>
      <c r="D197" s="44" t="s">
        <v>195</v>
      </c>
      <c r="E197" s="44" t="s">
        <v>255</v>
      </c>
      <c r="F197" s="45">
        <v>9</v>
      </c>
      <c r="G197" s="63">
        <v>17614000</v>
      </c>
      <c r="H197" s="64">
        <v>4324560</v>
      </c>
      <c r="I197" t="s">
        <v>318</v>
      </c>
    </row>
    <row r="198" spans="1:9" x14ac:dyDescent="0.2">
      <c r="A198" s="36">
        <v>197</v>
      </c>
      <c r="B198" s="36">
        <v>3</v>
      </c>
      <c r="C198" s="37" t="s">
        <v>196</v>
      </c>
      <c r="D198" s="37" t="s">
        <v>31</v>
      </c>
      <c r="E198" s="37" t="s">
        <v>236</v>
      </c>
      <c r="F198" s="38">
        <v>15</v>
      </c>
      <c r="G198" s="65">
        <v>17613650</v>
      </c>
      <c r="H198" s="66">
        <v>4323800</v>
      </c>
    </row>
    <row r="199" spans="1:9" x14ac:dyDescent="0.2">
      <c r="A199" s="43">
        <v>198</v>
      </c>
      <c r="B199" s="43">
        <v>7</v>
      </c>
      <c r="C199" s="44" t="s">
        <v>197</v>
      </c>
      <c r="D199" s="44" t="s">
        <v>197</v>
      </c>
      <c r="E199" s="44" t="s">
        <v>249</v>
      </c>
      <c r="F199" s="45">
        <v>7</v>
      </c>
      <c r="G199" s="63">
        <v>17614080</v>
      </c>
      <c r="H199" s="64">
        <v>4324640</v>
      </c>
    </row>
    <row r="200" spans="1:9" x14ac:dyDescent="0.2">
      <c r="A200" s="36">
        <v>199</v>
      </c>
      <c r="B200" s="36">
        <v>3</v>
      </c>
      <c r="C200" s="37" t="s">
        <v>176</v>
      </c>
      <c r="D200" s="37" t="s">
        <v>271</v>
      </c>
      <c r="E200" s="37" t="s">
        <v>235</v>
      </c>
      <c r="F200" s="38">
        <v>7</v>
      </c>
      <c r="G200" s="65">
        <v>17613600</v>
      </c>
      <c r="H200" s="66">
        <v>4324200</v>
      </c>
    </row>
    <row r="201" spans="1:9" x14ac:dyDescent="0.2">
      <c r="A201" s="52">
        <v>200</v>
      </c>
      <c r="B201" s="52">
        <v>7</v>
      </c>
      <c r="C201" s="53" t="s">
        <v>198</v>
      </c>
      <c r="D201" s="53" t="s">
        <v>198</v>
      </c>
      <c r="E201" s="53" t="s">
        <v>237</v>
      </c>
      <c r="F201" s="54">
        <v>1</v>
      </c>
      <c r="G201" s="67">
        <v>17613760</v>
      </c>
      <c r="H201" s="60">
        <v>4324880</v>
      </c>
    </row>
  </sheetData>
  <sortState ref="A2:H201">
    <sortCondition ref="A2:A201"/>
  </sortState>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I206"/>
  <sheetViews>
    <sheetView tabSelected="1" zoomScale="115" zoomScaleNormal="115" zoomScalePageLayoutView="115" workbookViewId="0">
      <pane ySplit="6" topLeftCell="A7" activePane="bottomLeft" state="frozen"/>
      <selection pane="bottomLeft" activeCell="AY190" sqref="AY190"/>
    </sheetView>
  </sheetViews>
  <sheetFormatPr baseColWidth="10" defaultColWidth="8.83203125" defaultRowHeight="15" x14ac:dyDescent="0.2"/>
  <cols>
    <col min="1" max="1" width="8.5" customWidth="1"/>
    <col min="2" max="2" width="12.33203125" customWidth="1"/>
    <col min="3" max="3" width="15" customWidth="1"/>
    <col min="4" max="4" width="15.5" customWidth="1"/>
    <col min="5" max="5" width="19.1640625" customWidth="1"/>
    <col min="6" max="6" width="16.33203125" customWidth="1"/>
    <col min="7" max="7" width="13.33203125" customWidth="1"/>
    <col min="8" max="8" width="16.33203125" customWidth="1"/>
    <col min="9" max="9" width="9.33203125" customWidth="1"/>
    <col min="10" max="10" width="15.33203125" customWidth="1"/>
    <col min="11" max="11" width="36.6640625" bestFit="1" customWidth="1"/>
    <col min="12" max="12" width="18.5" customWidth="1"/>
    <col min="13" max="13" width="15.5" customWidth="1"/>
    <col min="14" max="14" width="13.83203125" customWidth="1"/>
    <col min="15" max="15" width="12.33203125" customWidth="1"/>
    <col min="16" max="16" width="19.33203125" customWidth="1"/>
    <col min="17" max="17" width="14.1640625" customWidth="1"/>
    <col min="18" max="18" width="14.83203125" customWidth="1"/>
    <col min="19" max="19" width="13.33203125" customWidth="1"/>
    <col min="20" max="20" width="18.1640625" style="5" bestFit="1" customWidth="1"/>
    <col min="21" max="21" width="12.83203125" bestFit="1" customWidth="1"/>
    <col min="22" max="22" width="15.5" bestFit="1" customWidth="1"/>
    <col min="23" max="23" width="16.5" style="13" bestFit="1" customWidth="1"/>
    <col min="24" max="24" width="27.1640625" bestFit="1" customWidth="1"/>
    <col min="25" max="25" width="24.33203125" bestFit="1" customWidth="1"/>
    <col min="26" max="26" width="14.33203125" bestFit="1" customWidth="1"/>
    <col min="27" max="27" width="17.33203125" customWidth="1"/>
    <col min="28" max="28" width="17.6640625" bestFit="1" customWidth="1"/>
    <col min="29" max="29" width="21.83203125" style="28" bestFit="1" customWidth="1"/>
    <col min="30" max="30" width="26.83203125" bestFit="1" customWidth="1"/>
    <col min="31" max="31" width="15.1640625" bestFit="1" customWidth="1"/>
    <col min="32" max="32" width="18.83203125" customWidth="1"/>
    <col min="33" max="33" width="19.33203125" customWidth="1"/>
    <col min="34" max="34" width="18.1640625" bestFit="1" customWidth="1"/>
    <col min="35" max="35" width="15.5" bestFit="1" customWidth="1"/>
    <col min="36" max="36" width="19.33203125" bestFit="1" customWidth="1"/>
    <col min="37" max="44" width="16.1640625" customWidth="1"/>
    <col min="45" max="45" width="14.33203125" bestFit="1" customWidth="1"/>
    <col min="46" max="46" width="9.83203125" bestFit="1" customWidth="1"/>
    <col min="47" max="47" width="6.1640625" bestFit="1" customWidth="1"/>
    <col min="48" max="48" width="10.6640625" bestFit="1" customWidth="1"/>
    <col min="49" max="50" width="11.1640625" customWidth="1"/>
    <col min="51" max="51" width="15.33203125" customWidth="1"/>
    <col min="52" max="52" width="12.5" customWidth="1"/>
    <col min="53" max="53" width="13.1640625" customWidth="1"/>
    <col min="54" max="54" width="13.83203125" customWidth="1"/>
    <col min="55" max="55" width="11.83203125" customWidth="1"/>
    <col min="56" max="56" width="13.5" customWidth="1"/>
    <col min="57" max="57" width="16.6640625" bestFit="1" customWidth="1"/>
    <col min="58" max="59" width="12.5" customWidth="1"/>
    <col min="60" max="60" width="12.6640625" customWidth="1"/>
    <col min="61" max="61" width="16.6640625" customWidth="1"/>
  </cols>
  <sheetData>
    <row r="1" spans="1:61" x14ac:dyDescent="0.2">
      <c r="A1" t="s">
        <v>10</v>
      </c>
    </row>
    <row r="2" spans="1:61" x14ac:dyDescent="0.2">
      <c r="A2" t="s">
        <v>11</v>
      </c>
    </row>
    <row r="3" spans="1:61" x14ac:dyDescent="0.2">
      <c r="A3" t="s">
        <v>12</v>
      </c>
    </row>
    <row r="4" spans="1:61" x14ac:dyDescent="0.2">
      <c r="L4" s="7"/>
      <c r="M4" s="7"/>
      <c r="N4" s="7"/>
      <c r="O4" s="7" t="s">
        <v>218</v>
      </c>
      <c r="P4" s="7"/>
      <c r="Q4" s="7"/>
      <c r="R4" s="7"/>
      <c r="S4" s="7"/>
      <c r="T4" s="8"/>
      <c r="U4" s="7"/>
      <c r="V4" s="7"/>
      <c r="W4" s="15"/>
      <c r="X4" s="16" t="s">
        <v>273</v>
      </c>
      <c r="Y4" s="17"/>
      <c r="Z4" s="6"/>
      <c r="AA4" s="6" t="s">
        <v>295</v>
      </c>
      <c r="AB4" s="6"/>
      <c r="AC4" s="29"/>
      <c r="AD4" s="6"/>
      <c r="AE4" s="6"/>
      <c r="AF4" s="6"/>
      <c r="AG4" s="6"/>
      <c r="AH4" s="6"/>
      <c r="AI4" s="6"/>
      <c r="AJ4" s="6"/>
      <c r="AK4" s="6"/>
      <c r="AL4" s="85"/>
      <c r="AM4" s="85"/>
      <c r="AN4" s="85" t="s">
        <v>344</v>
      </c>
      <c r="AO4" s="85"/>
      <c r="AP4" s="85"/>
      <c r="AQ4" s="85"/>
      <c r="AR4" s="85"/>
      <c r="AS4" s="9"/>
      <c r="AT4" s="9" t="s">
        <v>217</v>
      </c>
      <c r="AU4" s="9"/>
      <c r="AV4" s="9"/>
      <c r="AW4" s="12"/>
      <c r="AX4" s="12" t="s">
        <v>222</v>
      </c>
      <c r="AY4" s="12"/>
      <c r="AZ4" s="12"/>
      <c r="BA4" s="12"/>
      <c r="BB4" s="95"/>
      <c r="BC4" s="95"/>
      <c r="BD4" s="95"/>
      <c r="BE4" s="95" t="s">
        <v>364</v>
      </c>
      <c r="BF4" s="95"/>
      <c r="BG4" s="95"/>
      <c r="BH4" s="95"/>
      <c r="BI4" s="94" t="s">
        <v>372</v>
      </c>
    </row>
    <row r="5" spans="1:61" x14ac:dyDescent="0.2">
      <c r="T5" s="2"/>
      <c r="AW5" s="10"/>
      <c r="AX5" s="10"/>
      <c r="AY5" s="11"/>
    </row>
    <row r="6" spans="1:61" ht="46" thickBot="1" x14ac:dyDescent="0.25">
      <c r="A6" s="3" t="s">
        <v>0</v>
      </c>
      <c r="B6" s="3" t="s">
        <v>1</v>
      </c>
      <c r="C6" s="3" t="s">
        <v>228</v>
      </c>
      <c r="D6" s="3" t="s">
        <v>243</v>
      </c>
      <c r="E6" s="3" t="s">
        <v>229</v>
      </c>
      <c r="F6" s="3" t="s">
        <v>230</v>
      </c>
      <c r="G6" s="3" t="s">
        <v>296</v>
      </c>
      <c r="H6" s="3" t="s">
        <v>297</v>
      </c>
      <c r="I6" s="3" t="s">
        <v>2</v>
      </c>
      <c r="J6" s="3" t="s">
        <v>7</v>
      </c>
      <c r="K6" s="4" t="s">
        <v>20</v>
      </c>
      <c r="L6" s="3" t="s">
        <v>13</v>
      </c>
      <c r="M6" s="3" t="s">
        <v>14</v>
      </c>
      <c r="N6" s="3" t="s">
        <v>3</v>
      </c>
      <c r="O6" s="3" t="s">
        <v>8</v>
      </c>
      <c r="P6" s="3" t="s">
        <v>18</v>
      </c>
      <c r="Q6" s="3" t="s">
        <v>4</v>
      </c>
      <c r="R6" s="3" t="s">
        <v>5</v>
      </c>
      <c r="S6" s="3" t="s">
        <v>9</v>
      </c>
      <c r="T6" s="33" t="s">
        <v>19</v>
      </c>
      <c r="U6" s="3" t="s">
        <v>6</v>
      </c>
      <c r="V6" s="3" t="s">
        <v>274</v>
      </c>
      <c r="W6" s="14" t="s">
        <v>275</v>
      </c>
      <c r="X6" s="3" t="s">
        <v>276</v>
      </c>
      <c r="Y6" s="3" t="s">
        <v>277</v>
      </c>
      <c r="Z6" s="3" t="s">
        <v>16</v>
      </c>
      <c r="AA6" s="3" t="s">
        <v>15</v>
      </c>
      <c r="AB6" s="34" t="s">
        <v>289</v>
      </c>
      <c r="AC6" s="32" t="s">
        <v>283</v>
      </c>
      <c r="AD6" s="3" t="s">
        <v>290</v>
      </c>
      <c r="AE6" s="3" t="s">
        <v>17</v>
      </c>
      <c r="AF6" s="3" t="s">
        <v>15</v>
      </c>
      <c r="AG6" s="34" t="s">
        <v>291</v>
      </c>
      <c r="AH6" s="32" t="s">
        <v>288</v>
      </c>
      <c r="AI6" s="3" t="s">
        <v>292</v>
      </c>
      <c r="AJ6" s="3" t="s">
        <v>293</v>
      </c>
      <c r="AK6" s="76" t="s">
        <v>302</v>
      </c>
      <c r="AL6" s="32" t="s">
        <v>345</v>
      </c>
      <c r="AM6" s="3" t="s">
        <v>346</v>
      </c>
      <c r="AN6" s="32" t="s">
        <v>347</v>
      </c>
      <c r="AO6" s="3" t="s">
        <v>348</v>
      </c>
      <c r="AP6" s="3" t="s">
        <v>349</v>
      </c>
      <c r="AQ6" s="76" t="s">
        <v>350</v>
      </c>
      <c r="AR6" s="72" t="s">
        <v>351</v>
      </c>
      <c r="AS6" s="72" t="s">
        <v>201</v>
      </c>
      <c r="AT6" s="3" t="s">
        <v>207</v>
      </c>
      <c r="AU6" s="3" t="s">
        <v>208</v>
      </c>
      <c r="AV6" s="3" t="s">
        <v>209</v>
      </c>
      <c r="AW6" s="35" t="s">
        <v>219</v>
      </c>
      <c r="AX6" s="35" t="s">
        <v>220</v>
      </c>
      <c r="AY6" s="35" t="s">
        <v>221</v>
      </c>
      <c r="AZ6" s="25" t="s">
        <v>300</v>
      </c>
      <c r="BA6" s="26" t="s">
        <v>301</v>
      </c>
      <c r="BB6" s="93" t="s">
        <v>365</v>
      </c>
      <c r="BC6" s="93" t="s">
        <v>366</v>
      </c>
      <c r="BD6" s="93" t="s">
        <v>367</v>
      </c>
      <c r="BE6" s="93" t="s">
        <v>368</v>
      </c>
      <c r="BF6" s="93" t="s">
        <v>369</v>
      </c>
      <c r="BG6" s="93" t="s">
        <v>370</v>
      </c>
      <c r="BH6" s="93" t="s">
        <v>371</v>
      </c>
      <c r="BI6" s="96" t="s">
        <v>373</v>
      </c>
    </row>
    <row r="7" spans="1:61" x14ac:dyDescent="0.2">
      <c r="A7" s="36">
        <v>1</v>
      </c>
      <c r="B7" s="36">
        <v>3</v>
      </c>
      <c r="C7" s="37" t="s">
        <v>21</v>
      </c>
      <c r="D7" s="37" t="s">
        <v>135</v>
      </c>
      <c r="E7" s="37" t="s">
        <v>236</v>
      </c>
      <c r="F7" s="38">
        <v>11</v>
      </c>
      <c r="G7" s="61">
        <v>17613650</v>
      </c>
      <c r="H7" s="62">
        <v>4324000</v>
      </c>
      <c r="I7" s="36">
        <v>5</v>
      </c>
      <c r="J7" s="39">
        <v>40695</v>
      </c>
      <c r="K7" s="36"/>
      <c r="L7" s="36">
        <v>146.6</v>
      </c>
      <c r="M7" s="36">
        <v>130.4</v>
      </c>
      <c r="N7" s="36">
        <v>0.78979999999999995</v>
      </c>
      <c r="O7" s="36">
        <v>10.6835</v>
      </c>
      <c r="P7" s="36">
        <v>8.0917999999999992</v>
      </c>
      <c r="Q7" s="36">
        <f>P7-N7</f>
        <v>7.3019999999999996</v>
      </c>
      <c r="R7" s="36">
        <v>0.77400000000000002</v>
      </c>
      <c r="S7" s="36">
        <v>10.7265</v>
      </c>
      <c r="T7" s="36">
        <v>8.1898</v>
      </c>
      <c r="U7" s="36">
        <f t="shared" ref="U7:U38" si="0">T7-R7</f>
        <v>7.4157999999999999</v>
      </c>
      <c r="V7" s="20">
        <f t="shared" ref="V7:V38" si="1">(O7-Q7)/O7*100</f>
        <v>31.651612299340108</v>
      </c>
      <c r="W7" s="20">
        <f>(S7-U7)/S7*100</f>
        <v>30.864680930406003</v>
      </c>
      <c r="X7" s="21">
        <f>(M7*(Q7/O7))/(I7*5*3.8)</f>
        <v>0.93817155328063673</v>
      </c>
      <c r="Y7" s="21">
        <f>(M7*(U7/S7))/(I7*5*3.8)</f>
        <v>0.94897322175526921</v>
      </c>
      <c r="Z7" s="36">
        <v>11.658300000000001</v>
      </c>
      <c r="AA7" s="36">
        <v>1.903</v>
      </c>
      <c r="AB7" s="40">
        <f>(Z7*(U7/S7))</f>
        <v>8.0600029030904761</v>
      </c>
      <c r="AC7" s="40">
        <v>0.58799999999999997</v>
      </c>
      <c r="AD7" s="40">
        <f>((AC7*0.1)/AB7)*1000</f>
        <v>7.2952827321506426</v>
      </c>
      <c r="AE7" s="40">
        <v>11.9565</v>
      </c>
      <c r="AF7" s="40">
        <v>2.0672000000000001</v>
      </c>
      <c r="AG7" s="40">
        <f>(AE7*(U7/S7))</f>
        <v>8.2661644245560062</v>
      </c>
      <c r="AH7" s="40">
        <v>2.1389999999999998</v>
      </c>
      <c r="AI7" s="40">
        <f>((AH7*0.1)/AG7)*1000</f>
        <v>25.876572133573184</v>
      </c>
      <c r="AJ7" s="40">
        <f>(AI7-AD7)/28</f>
        <v>0.66361747862223364</v>
      </c>
      <c r="AK7" s="77">
        <f>(AJ7*Y7*5*10000)/1000</f>
        <v>31.487760835062481</v>
      </c>
      <c r="AL7" s="88">
        <v>0.19400000000000001</v>
      </c>
      <c r="AM7" s="86">
        <f>((AL7*0.1)/AB7)*1000</f>
        <v>2.4069470238728314</v>
      </c>
      <c r="AN7" s="88">
        <v>0.158</v>
      </c>
      <c r="AO7" s="86">
        <f>((AN7*0.1)/AG7)*1000</f>
        <v>1.9114064502592634</v>
      </c>
      <c r="AP7" s="86">
        <f>AJ7+((AO7-AM7)/28)</f>
        <v>0.64591960099317758</v>
      </c>
      <c r="AQ7" s="77">
        <f>(AP7*Y7*5*10000)/1000</f>
        <v>30.648020237468689</v>
      </c>
      <c r="AR7" s="86">
        <f>AK7/AQ7*100</f>
        <v>102.7399505452139</v>
      </c>
      <c r="AS7" s="73">
        <f t="shared" ref="AS7:AS38" si="2">(5*S7)/U7</f>
        <v>7.2321934248496458</v>
      </c>
      <c r="AT7" s="41">
        <v>7.2302999999999997</v>
      </c>
      <c r="AU7" s="20">
        <v>4.22</v>
      </c>
      <c r="AV7" s="20">
        <v>3.74</v>
      </c>
      <c r="AW7" s="42">
        <v>3.729104</v>
      </c>
      <c r="AX7" s="42">
        <v>0.24713070000000001</v>
      </c>
      <c r="AY7" s="40">
        <f t="shared" ref="AY7:AY18" si="3">(AW7/AX7)</f>
        <v>15.089602384487236</v>
      </c>
      <c r="AZ7" s="20">
        <f t="shared" ref="AZ7:AZ38" si="4">Y7*(AW7/100)*5*10000</f>
        <v>1769.4099185702305</v>
      </c>
      <c r="BA7" s="68">
        <f t="shared" ref="BA7:BA38" si="5">Y7*(AX7/100)*5*10000</f>
        <v>117.26020828681744</v>
      </c>
      <c r="BB7" s="97">
        <v>0.23278444569849421</v>
      </c>
      <c r="BC7" s="97">
        <v>0.10265126883066054</v>
      </c>
      <c r="BD7" s="97">
        <v>0.16800000000000001</v>
      </c>
      <c r="BE7" s="97">
        <v>0.14136149589892183</v>
      </c>
      <c r="BF7" s="97">
        <v>5.5317309051127798E-2</v>
      </c>
      <c r="BG7" s="97">
        <v>0.14490303699139903</v>
      </c>
      <c r="BH7" s="97">
        <v>7.9674920649521908E-3</v>
      </c>
      <c r="BI7" s="97">
        <v>0.15386501976153072</v>
      </c>
    </row>
    <row r="8" spans="1:61" x14ac:dyDescent="0.2">
      <c r="A8" s="43">
        <v>2</v>
      </c>
      <c r="B8" s="43">
        <v>7</v>
      </c>
      <c r="C8" s="44" t="s">
        <v>22</v>
      </c>
      <c r="D8" s="44" t="s">
        <v>22</v>
      </c>
      <c r="E8" s="44" t="s">
        <v>240</v>
      </c>
      <c r="F8" s="45">
        <v>8</v>
      </c>
      <c r="G8" s="63">
        <v>17613880</v>
      </c>
      <c r="H8" s="64">
        <v>4324600</v>
      </c>
      <c r="I8" s="43">
        <v>4</v>
      </c>
      <c r="J8" s="46">
        <v>40697</v>
      </c>
      <c r="K8" s="43" t="s">
        <v>63</v>
      </c>
      <c r="L8" s="43">
        <v>113.3</v>
      </c>
      <c r="M8" s="43">
        <v>95.8</v>
      </c>
      <c r="N8" s="43">
        <v>0.71660000000000001</v>
      </c>
      <c r="O8" s="43">
        <v>10.404999999999999</v>
      </c>
      <c r="P8" s="43">
        <v>7.6562000000000001</v>
      </c>
      <c r="Q8" s="43">
        <f t="shared" ref="Q8:Q38" si="6">P8-N8</f>
        <v>6.9396000000000004</v>
      </c>
      <c r="R8" s="43">
        <v>0.80400000000000005</v>
      </c>
      <c r="S8" s="43">
        <v>10.756399999999999</v>
      </c>
      <c r="T8" s="43">
        <v>8.0274000000000001</v>
      </c>
      <c r="U8" s="43">
        <f t="shared" si="0"/>
        <v>7.2233999999999998</v>
      </c>
      <c r="V8" s="18">
        <f t="shared" si="1"/>
        <v>33.305141758769814</v>
      </c>
      <c r="W8" s="18">
        <f t="shared" ref="W8:W38" si="7">(S8-U8)/S8*100</f>
        <v>32.845561712096981</v>
      </c>
      <c r="X8" s="19">
        <f t="shared" ref="X8:X71" si="8">(M8*(Q8/O8))/(I8*5*3.8)</f>
        <v>0.84070623940919098</v>
      </c>
      <c r="Y8" s="19">
        <f t="shared" ref="Y8:Y71" si="9">(M8*(U8/S8))/(I8*5*3.8)</f>
        <v>0.84649936683961968</v>
      </c>
      <c r="Z8" s="43">
        <v>12.1572</v>
      </c>
      <c r="AA8" s="43">
        <v>2.2227000000000001</v>
      </c>
      <c r="AB8" s="47">
        <f t="shared" ref="AB8:AB71" si="10">(Z8*(U8/S8))</f>
        <v>8.1640993715369454</v>
      </c>
      <c r="AC8" s="47">
        <v>5.8999999999999997E-2</v>
      </c>
      <c r="AD8" s="47">
        <f t="shared" ref="AD8:AD71" si="11">((AC8*0.1)/AB8)*1000</f>
        <v>0.72267616199890594</v>
      </c>
      <c r="AE8" s="47">
        <v>12.024699999999999</v>
      </c>
      <c r="AF8" s="47">
        <v>2.1640000000000001</v>
      </c>
      <c r="AG8" s="47">
        <f t="shared" ref="AG8:AG71" si="12">(AE8*(U8/S8))</f>
        <v>8.0751197408054729</v>
      </c>
      <c r="AH8" s="47">
        <v>6.2E-2</v>
      </c>
      <c r="AI8" s="47">
        <f t="shared" ref="AI8:AI71" si="13">((AH8*0.1)/AG8)*1000</f>
        <v>0.76779047234060782</v>
      </c>
      <c r="AJ8" s="47">
        <f t="shared" ref="AJ8:AJ71" si="14">(AI8-AD8)/28</f>
        <v>1.6112253693464956E-3</v>
      </c>
      <c r="AK8" s="78">
        <f t="shared" ref="AK8:AK71" si="15">(AJ8*Y8*5*10000)/1000</f>
        <v>6.8195062749387053E-2</v>
      </c>
      <c r="AL8" s="89">
        <v>2.5590000000000002</v>
      </c>
      <c r="AM8" s="87">
        <f t="shared" ref="AM8:AM71" si="16">((AL8*0.1)/AB8)*1000</f>
        <v>31.344547433138992</v>
      </c>
      <c r="AN8" s="89">
        <v>5.8369999999999997</v>
      </c>
      <c r="AO8" s="87">
        <f t="shared" ref="AO8:AO71" si="17">((AN8*0.1)/AG8)*1000</f>
        <v>72.283757855679482</v>
      </c>
      <c r="AP8" s="87">
        <f t="shared" ref="AP8:AP71" si="18">AJ8+((AO8-AM8)/28)</f>
        <v>1.4637258833172213</v>
      </c>
      <c r="AQ8" s="87">
        <f t="shared" ref="AQ8:AQ71" si="19">(AP8*Y8*5*10000)/1000</f>
        <v>61.952151672739539</v>
      </c>
      <c r="AR8" s="87">
        <f t="shared" ref="AR8:AR71" si="20">AK8/AQ8*100</f>
        <v>0.11007698830159364</v>
      </c>
      <c r="AS8" s="74">
        <f t="shared" si="2"/>
        <v>7.4455242683500842</v>
      </c>
      <c r="AT8" s="48">
        <v>7.4394</v>
      </c>
      <c r="AU8" s="18">
        <v>3.75</v>
      </c>
      <c r="AV8" s="18">
        <v>3.64</v>
      </c>
      <c r="AW8" s="49">
        <v>6.0050730000000003</v>
      </c>
      <c r="AX8" s="49">
        <v>0.33529639999999999</v>
      </c>
      <c r="AY8" s="47">
        <f t="shared" si="3"/>
        <v>17.90974493015732</v>
      </c>
      <c r="AZ8" s="18">
        <f t="shared" si="4"/>
        <v>2541.6452461628483</v>
      </c>
      <c r="BA8" s="69">
        <f t="shared" si="5"/>
        <v>141.91409515180192</v>
      </c>
      <c r="BB8" s="98">
        <v>0.16377918622105975</v>
      </c>
      <c r="BC8" s="98">
        <v>0.34495778317521153</v>
      </c>
      <c r="BD8" s="98">
        <v>0.113</v>
      </c>
      <c r="BE8" s="98">
        <v>1.6175624604291485</v>
      </c>
      <c r="BF8" s="98">
        <v>0.13100776853926521</v>
      </c>
      <c r="BG8" s="98">
        <v>0.5484919451112118</v>
      </c>
      <c r="BH8" s="98">
        <v>6.6009444372767106E-3</v>
      </c>
      <c r="BI8" s="98">
        <v>0.10268500314531764</v>
      </c>
    </row>
    <row r="9" spans="1:61" x14ac:dyDescent="0.2">
      <c r="A9" s="36">
        <v>3</v>
      </c>
      <c r="B9" s="36">
        <v>3</v>
      </c>
      <c r="C9" s="37" t="s">
        <v>23</v>
      </c>
      <c r="D9" s="37" t="s">
        <v>52</v>
      </c>
      <c r="E9" s="37" t="s">
        <v>238</v>
      </c>
      <c r="F9" s="38">
        <v>10</v>
      </c>
      <c r="G9" s="65">
        <v>17613750</v>
      </c>
      <c r="H9" s="66">
        <v>4324050</v>
      </c>
      <c r="I9" s="36">
        <v>5</v>
      </c>
      <c r="J9" s="39">
        <v>40697</v>
      </c>
      <c r="K9" s="36"/>
      <c r="L9" s="36">
        <v>123.2</v>
      </c>
      <c r="M9" s="36">
        <v>111.9</v>
      </c>
      <c r="N9" s="36">
        <v>0.7752</v>
      </c>
      <c r="O9" s="36">
        <v>10.9747</v>
      </c>
      <c r="P9" s="36">
        <v>7.9985999999999997</v>
      </c>
      <c r="Q9" s="36">
        <f t="shared" si="6"/>
        <v>7.2233999999999998</v>
      </c>
      <c r="R9" s="36">
        <v>0.78600000000000003</v>
      </c>
      <c r="S9" s="36">
        <v>10.579800000000001</v>
      </c>
      <c r="T9" s="36">
        <v>7.8015999999999996</v>
      </c>
      <c r="U9" s="36">
        <f t="shared" si="0"/>
        <v>7.0155999999999992</v>
      </c>
      <c r="V9" s="20">
        <f t="shared" si="1"/>
        <v>34.18134436476624</v>
      </c>
      <c r="W9" s="20">
        <f t="shared" si="7"/>
        <v>33.68872757519047</v>
      </c>
      <c r="X9" s="21">
        <f t="shared" si="8"/>
        <v>0.77527448058764814</v>
      </c>
      <c r="Y9" s="21">
        <f t="shared" si="9"/>
        <v>0.78107698782486168</v>
      </c>
      <c r="Z9" s="36">
        <v>12.1092</v>
      </c>
      <c r="AA9" s="36">
        <v>1.887</v>
      </c>
      <c r="AB9" s="40">
        <f t="shared" si="10"/>
        <v>8.029764600465036</v>
      </c>
      <c r="AC9" s="40">
        <v>0.81799999999999995</v>
      </c>
      <c r="AD9" s="40">
        <f t="shared" si="11"/>
        <v>10.187098136757662</v>
      </c>
      <c r="AE9" s="40">
        <v>11.771100000000001</v>
      </c>
      <c r="AF9" s="40">
        <v>1.9520999999999999</v>
      </c>
      <c r="AG9" s="40">
        <f t="shared" si="12"/>
        <v>7.8055661883967549</v>
      </c>
      <c r="AH9" s="40">
        <v>3.3475000000000001</v>
      </c>
      <c r="AI9" s="40">
        <f t="shared" si="13"/>
        <v>42.886062576423676</v>
      </c>
      <c r="AJ9" s="40">
        <f t="shared" si="14"/>
        <v>1.1678201585595005</v>
      </c>
      <c r="AK9" s="77">
        <f t="shared" si="15"/>
        <v>45.607872588440351</v>
      </c>
      <c r="AL9" s="88">
        <v>0.21199999999999999</v>
      </c>
      <c r="AM9" s="86">
        <f t="shared" si="16"/>
        <v>2.6401770232183668</v>
      </c>
      <c r="AN9" s="88">
        <v>0.19800000000000001</v>
      </c>
      <c r="AO9" s="86">
        <f t="shared" si="17"/>
        <v>2.5366513488071356</v>
      </c>
      <c r="AP9" s="86">
        <f t="shared" si="18"/>
        <v>1.1641228130448136</v>
      </c>
      <c r="AQ9" s="86">
        <f t="shared" si="19"/>
        <v>45.463477013562375</v>
      </c>
      <c r="AR9" s="86">
        <f t="shared" si="20"/>
        <v>100.3176078565986</v>
      </c>
      <c r="AS9" s="73">
        <f t="shared" si="2"/>
        <v>7.5401961343292099</v>
      </c>
      <c r="AT9" s="41">
        <v>7.5399000000000003</v>
      </c>
      <c r="AU9" s="20">
        <v>3.99</v>
      </c>
      <c r="AV9" s="20">
        <v>3.54</v>
      </c>
      <c r="AW9" s="42">
        <v>5.1730960000000001</v>
      </c>
      <c r="AX9" s="42">
        <v>0.27498020000000001</v>
      </c>
      <c r="AY9" s="40">
        <f t="shared" si="3"/>
        <v>18.812612689931857</v>
      </c>
      <c r="AZ9" s="20">
        <f t="shared" si="4"/>
        <v>2020.2931207044201</v>
      </c>
      <c r="BA9" s="68">
        <f t="shared" si="5"/>
        <v>107.39035316373901</v>
      </c>
      <c r="BB9" s="97">
        <v>0.33852364070051383</v>
      </c>
      <c r="BC9" s="97">
        <v>0.21707569452277495</v>
      </c>
      <c r="BD9" s="97">
        <v>0.26200000000000001</v>
      </c>
      <c r="BE9" s="97">
        <v>0.21378983447354616</v>
      </c>
      <c r="BF9" s="97">
        <v>0.11291804881625102</v>
      </c>
      <c r="BG9" s="97">
        <v>0.37106877509751512</v>
      </c>
      <c r="BH9" s="97">
        <v>9.5730860086013624E-3</v>
      </c>
      <c r="BI9" s="97">
        <v>0.26572504517276163</v>
      </c>
    </row>
    <row r="10" spans="1:61" x14ac:dyDescent="0.2">
      <c r="A10" s="43">
        <v>4</v>
      </c>
      <c r="B10" s="43">
        <v>7</v>
      </c>
      <c r="C10" s="44" t="s">
        <v>24</v>
      </c>
      <c r="D10" s="44" t="s">
        <v>24</v>
      </c>
      <c r="E10" s="44" t="s">
        <v>244</v>
      </c>
      <c r="F10" s="45">
        <v>10</v>
      </c>
      <c r="G10" s="63">
        <v>17614040</v>
      </c>
      <c r="H10" s="64">
        <v>4324520</v>
      </c>
      <c r="I10" s="43">
        <v>5</v>
      </c>
      <c r="J10" s="46">
        <v>40697</v>
      </c>
      <c r="K10" s="43"/>
      <c r="L10" s="43">
        <v>134</v>
      </c>
      <c r="M10" s="43">
        <v>123.2</v>
      </c>
      <c r="N10" s="43">
        <v>0.77249999999999996</v>
      </c>
      <c r="O10" s="43">
        <v>10.613799999999999</v>
      </c>
      <c r="P10" s="43">
        <v>8.1006999999999998</v>
      </c>
      <c r="Q10" s="43">
        <f t="shared" si="6"/>
        <v>7.3281999999999998</v>
      </c>
      <c r="R10" s="43">
        <v>0.77100000000000002</v>
      </c>
      <c r="S10" s="43">
        <v>10.61</v>
      </c>
      <c r="T10" s="43">
        <v>8.0914000000000001</v>
      </c>
      <c r="U10" s="43">
        <f t="shared" si="0"/>
        <v>7.3204000000000002</v>
      </c>
      <c r="V10" s="18">
        <f t="shared" si="1"/>
        <v>30.955925304791869</v>
      </c>
      <c r="W10" s="18">
        <f t="shared" si="7"/>
        <v>31.004712535344009</v>
      </c>
      <c r="X10" s="19">
        <f t="shared" si="8"/>
        <v>0.89539263183680429</v>
      </c>
      <c r="Y10" s="19">
        <f t="shared" si="9"/>
        <v>0.89475993848901236</v>
      </c>
      <c r="Z10" s="43">
        <v>12.113099999999999</v>
      </c>
      <c r="AA10" s="43">
        <v>1.9679</v>
      </c>
      <c r="AB10" s="47">
        <f t="shared" si="10"/>
        <v>8.3574681658812437</v>
      </c>
      <c r="AC10" s="47">
        <v>1.6E-2</v>
      </c>
      <c r="AD10" s="47">
        <f t="shared" si="11"/>
        <v>0.19144553927610322</v>
      </c>
      <c r="AE10" s="47">
        <v>12.384399999999999</v>
      </c>
      <c r="AF10" s="47">
        <v>2.1762999999999999</v>
      </c>
      <c r="AG10" s="47">
        <f t="shared" si="12"/>
        <v>8.544652380772856</v>
      </c>
      <c r="AH10" s="47">
        <v>0.19699999999999998</v>
      </c>
      <c r="AI10" s="47">
        <f t="shared" si="13"/>
        <v>2.3055355703327223</v>
      </c>
      <c r="AJ10" s="47">
        <f t="shared" si="14"/>
        <v>7.5503215394879253E-2</v>
      </c>
      <c r="AK10" s="78">
        <f t="shared" si="15"/>
        <v>3.3778626181222404</v>
      </c>
      <c r="AL10" s="89">
        <v>1.2410000000000001</v>
      </c>
      <c r="AM10" s="87">
        <f t="shared" si="16"/>
        <v>14.848994640102758</v>
      </c>
      <c r="AN10" s="89">
        <v>4.9219999999999997</v>
      </c>
      <c r="AO10" s="87">
        <f t="shared" si="17"/>
        <v>57.603279579582022</v>
      </c>
      <c r="AP10" s="87">
        <f t="shared" si="18"/>
        <v>1.6024419632334244</v>
      </c>
      <c r="AQ10" s="87">
        <f t="shared" si="19"/>
        <v>71.690043622747538</v>
      </c>
      <c r="AR10" s="87">
        <f t="shared" si="20"/>
        <v>4.7117597471379291</v>
      </c>
      <c r="AS10" s="74">
        <f t="shared" si="2"/>
        <v>7.2468717556417674</v>
      </c>
      <c r="AT10" s="48">
        <v>7.2282000000000002</v>
      </c>
      <c r="AU10" s="18">
        <v>4.05</v>
      </c>
      <c r="AV10" s="18">
        <v>4.0199999999999996</v>
      </c>
      <c r="AW10" s="49">
        <v>4.1961979999999999</v>
      </c>
      <c r="AX10" s="49">
        <v>0.24384549999999999</v>
      </c>
      <c r="AY10" s="47">
        <f t="shared" si="3"/>
        <v>17.20842910777521</v>
      </c>
      <c r="AZ10" s="18">
        <f t="shared" si="4"/>
        <v>1877.294932183858</v>
      </c>
      <c r="BA10" s="69">
        <f t="shared" si="5"/>
        <v>109.09159229041123</v>
      </c>
      <c r="BB10" s="98">
        <v>0.54881709402052081</v>
      </c>
      <c r="BC10" s="98">
        <v>0.13421430140960641</v>
      </c>
      <c r="BD10" s="98">
        <v>0.27200000000000002</v>
      </c>
      <c r="BE10" s="98">
        <v>0.31585014493664204</v>
      </c>
      <c r="BF10" s="98">
        <v>7.5901684989770526E-2</v>
      </c>
      <c r="BG10" s="98">
        <v>8.4053462429897446E-2</v>
      </c>
      <c r="BH10" s="98">
        <v>8.3829921802065013E-3</v>
      </c>
      <c r="BI10" s="98">
        <v>0.26080197681911305</v>
      </c>
    </row>
    <row r="11" spans="1:61" x14ac:dyDescent="0.2">
      <c r="A11" s="36">
        <v>5</v>
      </c>
      <c r="B11" s="36">
        <v>3</v>
      </c>
      <c r="C11" s="37" t="s">
        <v>25</v>
      </c>
      <c r="D11" s="37" t="s">
        <v>245</v>
      </c>
      <c r="E11" s="37" t="s">
        <v>242</v>
      </c>
      <c r="F11" s="38">
        <v>3</v>
      </c>
      <c r="G11" s="65">
        <v>17613350</v>
      </c>
      <c r="H11" s="66">
        <v>4324400</v>
      </c>
      <c r="I11" s="36">
        <v>5</v>
      </c>
      <c r="J11" s="39">
        <v>40697</v>
      </c>
      <c r="K11" s="36"/>
      <c r="L11" s="36">
        <v>100.2</v>
      </c>
      <c r="M11" s="36">
        <v>85.3</v>
      </c>
      <c r="N11" s="36">
        <v>0.73450000000000004</v>
      </c>
      <c r="O11" s="36">
        <v>10.435</v>
      </c>
      <c r="P11" s="36">
        <v>7.0964999999999998</v>
      </c>
      <c r="Q11" s="36">
        <f t="shared" si="6"/>
        <v>6.3620000000000001</v>
      </c>
      <c r="R11" s="36">
        <v>0.8145</v>
      </c>
      <c r="S11" s="36">
        <v>10.704599999999999</v>
      </c>
      <c r="T11" s="36">
        <v>7.0275999999999996</v>
      </c>
      <c r="U11" s="36">
        <f t="shared" si="0"/>
        <v>6.2130999999999998</v>
      </c>
      <c r="V11" s="20">
        <f t="shared" si="1"/>
        <v>39.032103497843792</v>
      </c>
      <c r="W11" s="20">
        <f t="shared" si="7"/>
        <v>41.958597238570334</v>
      </c>
      <c r="X11" s="21">
        <f t="shared" si="8"/>
        <v>0.54742753385620258</v>
      </c>
      <c r="Y11" s="21">
        <f t="shared" si="9"/>
        <v>0.52115070058420532</v>
      </c>
      <c r="Z11" s="36">
        <v>12.623900000000001</v>
      </c>
      <c r="AA11" s="36">
        <v>2.0844</v>
      </c>
      <c r="AB11" s="40">
        <f t="shared" si="10"/>
        <v>7.3270886432001205</v>
      </c>
      <c r="AC11" s="40">
        <v>2.2190000000000003</v>
      </c>
      <c r="AD11" s="40">
        <f t="shared" si="11"/>
        <v>30.284879957871613</v>
      </c>
      <c r="AE11" s="40">
        <v>11.884</v>
      </c>
      <c r="AF11" s="40">
        <v>2.2444000000000002</v>
      </c>
      <c r="AG11" s="40">
        <f t="shared" si="12"/>
        <v>6.8976403041683021</v>
      </c>
      <c r="AH11" s="40">
        <v>5.7290000000000001</v>
      </c>
      <c r="AI11" s="40">
        <f t="shared" si="13"/>
        <v>83.057389880680176</v>
      </c>
      <c r="AJ11" s="40">
        <f t="shared" si="14"/>
        <v>1.8847324972431632</v>
      </c>
      <c r="AK11" s="77">
        <f t="shared" si="15"/>
        <v>49.111483067604667</v>
      </c>
      <c r="AL11" s="88">
        <v>0.47699999999999998</v>
      </c>
      <c r="AM11" s="86">
        <f t="shared" si="16"/>
        <v>6.510089112169787</v>
      </c>
      <c r="AN11" s="88">
        <v>0.55000000000000004</v>
      </c>
      <c r="AO11" s="86">
        <f t="shared" si="17"/>
        <v>7.9737413919312434</v>
      </c>
      <c r="AP11" s="86">
        <f t="shared" si="18"/>
        <v>1.9370057929489295</v>
      </c>
      <c r="AQ11" s="86">
        <f t="shared" si="19"/>
        <v>50.473596301549946</v>
      </c>
      <c r="AR11" s="86">
        <f t="shared" si="20"/>
        <v>97.301335086552072</v>
      </c>
      <c r="AS11" s="73">
        <f t="shared" si="2"/>
        <v>8.6145402456100815</v>
      </c>
      <c r="AT11" s="41">
        <v>8.5912000000000006</v>
      </c>
      <c r="AU11" s="20">
        <v>4.5999999999999996</v>
      </c>
      <c r="AV11" s="20">
        <v>4.04</v>
      </c>
      <c r="AW11" s="42">
        <v>10.39016</v>
      </c>
      <c r="AX11" s="42">
        <v>0.75399579999999999</v>
      </c>
      <c r="AY11" s="40">
        <f t="shared" si="3"/>
        <v>13.780129809741645</v>
      </c>
      <c r="AZ11" s="20">
        <f t="shared" si="4"/>
        <v>2707.4195815909929</v>
      </c>
      <c r="BA11" s="68">
        <f t="shared" si="5"/>
        <v>196.47271970377417</v>
      </c>
      <c r="BB11" s="97">
        <v>0.10624812813227158</v>
      </c>
      <c r="BC11" s="97">
        <v>4.582208617932003</v>
      </c>
      <c r="BD11" s="97">
        <v>0.30199999999999999</v>
      </c>
      <c r="BE11" s="97">
        <v>0.33231993748972111</v>
      </c>
      <c r="BF11" s="97">
        <v>0.48951303948172148</v>
      </c>
      <c r="BG11" s="97">
        <v>0.54122959627789446</v>
      </c>
      <c r="BH11" s="97">
        <v>1.1572517697116383E-2</v>
      </c>
      <c r="BI11" s="97">
        <v>0.30092793603267826</v>
      </c>
    </row>
    <row r="12" spans="1:61" x14ac:dyDescent="0.2">
      <c r="A12" s="43">
        <v>6</v>
      </c>
      <c r="B12" s="43">
        <v>7</v>
      </c>
      <c r="C12" s="44" t="s">
        <v>26</v>
      </c>
      <c r="D12" s="44" t="s">
        <v>26</v>
      </c>
      <c r="E12" s="44" t="s">
        <v>246</v>
      </c>
      <c r="F12" s="45">
        <v>9</v>
      </c>
      <c r="G12" s="63">
        <v>17613960</v>
      </c>
      <c r="H12" s="64">
        <v>4324560</v>
      </c>
      <c r="I12" s="43">
        <v>5</v>
      </c>
      <c r="J12" s="46">
        <v>40697</v>
      </c>
      <c r="K12" s="43"/>
      <c r="L12" s="43">
        <v>127.2</v>
      </c>
      <c r="M12" s="43">
        <v>117.8</v>
      </c>
      <c r="N12" s="43">
        <v>0.8266</v>
      </c>
      <c r="O12" s="43">
        <v>10.640700000000001</v>
      </c>
      <c r="P12" s="43">
        <v>8.0557999999999996</v>
      </c>
      <c r="Q12" s="43">
        <f t="shared" si="6"/>
        <v>7.2291999999999996</v>
      </c>
      <c r="R12" s="43">
        <v>0.81020000000000003</v>
      </c>
      <c r="S12" s="43">
        <v>10.480600000000001</v>
      </c>
      <c r="T12" s="43">
        <v>8.0059000000000005</v>
      </c>
      <c r="U12" s="43">
        <f t="shared" si="0"/>
        <v>7.1957000000000004</v>
      </c>
      <c r="V12" s="18">
        <f t="shared" si="1"/>
        <v>32.060860657663511</v>
      </c>
      <c r="W12" s="18">
        <f t="shared" si="7"/>
        <v>31.342671221113292</v>
      </c>
      <c r="X12" s="19">
        <f t="shared" si="8"/>
        <v>0.8424453278449725</v>
      </c>
      <c r="Y12" s="19">
        <f t="shared" si="9"/>
        <v>0.85135087685819522</v>
      </c>
      <c r="Z12" s="43">
        <v>12.038</v>
      </c>
      <c r="AA12" s="43">
        <v>2.2271999999999998</v>
      </c>
      <c r="AB12" s="47">
        <f t="shared" si="10"/>
        <v>8.2649692384023812</v>
      </c>
      <c r="AC12" s="47">
        <v>0.51300000000000001</v>
      </c>
      <c r="AD12" s="47">
        <f t="shared" si="11"/>
        <v>6.206919653329078</v>
      </c>
      <c r="AE12" s="47">
        <v>12.482200000000001</v>
      </c>
      <c r="AF12" s="47">
        <v>2.11</v>
      </c>
      <c r="AG12" s="47">
        <f t="shared" si="12"/>
        <v>8.5699450928381964</v>
      </c>
      <c r="AH12" s="47">
        <v>3.1859999999999999</v>
      </c>
      <c r="AI12" s="47">
        <f t="shared" si="13"/>
        <v>37.176434218493455</v>
      </c>
      <c r="AJ12" s="47">
        <f t="shared" si="14"/>
        <v>1.1060540916130135</v>
      </c>
      <c r="AK12" s="78">
        <f t="shared" si="15"/>
        <v>47.082006037366689</v>
      </c>
      <c r="AL12" s="89">
        <v>0.71099999999999997</v>
      </c>
      <c r="AM12" s="87">
        <f t="shared" si="16"/>
        <v>8.6025728528595984</v>
      </c>
      <c r="AN12" s="89">
        <v>0.32900000000000001</v>
      </c>
      <c r="AO12" s="87">
        <f t="shared" si="17"/>
        <v>3.8389977582813399</v>
      </c>
      <c r="AP12" s="87">
        <f t="shared" si="18"/>
        <v>0.93592640966379004</v>
      </c>
      <c r="AQ12" s="87">
        <f t="shared" si="19"/>
        <v>39.840088477100501</v>
      </c>
      <c r="AR12" s="87">
        <f t="shared" si="20"/>
        <v>118.17746354762424</v>
      </c>
      <c r="AS12" s="74">
        <f t="shared" si="2"/>
        <v>7.2825437414011152</v>
      </c>
      <c r="AT12" s="48">
        <v>7.2823000000000002</v>
      </c>
      <c r="AU12" s="18">
        <v>4.8</v>
      </c>
      <c r="AV12" s="18">
        <v>3.91</v>
      </c>
      <c r="AW12" s="49">
        <v>4.3281559999999999</v>
      </c>
      <c r="AX12" s="49">
        <v>0.29764059999999998</v>
      </c>
      <c r="AY12" s="47">
        <f t="shared" si="3"/>
        <v>14.541551119034164</v>
      </c>
      <c r="AZ12" s="18">
        <f t="shared" si="4"/>
        <v>1842.3897028895294</v>
      </c>
      <c r="BA12" s="69">
        <f t="shared" si="5"/>
        <v>126.69829289929966</v>
      </c>
      <c r="BB12" s="98">
        <v>0.31066562372441381</v>
      </c>
      <c r="BC12" s="98">
        <v>0.24965077115918097</v>
      </c>
      <c r="BD12" s="98">
        <v>0.20699999999999999</v>
      </c>
      <c r="BE12" s="98">
        <v>0.2668815210831933</v>
      </c>
      <c r="BF12" s="98">
        <v>0.11814873623927581</v>
      </c>
      <c r="BG12" s="98">
        <v>0.13670869909982292</v>
      </c>
      <c r="BH12" s="98">
        <v>6.5268869906496916E-3</v>
      </c>
      <c r="BI12" s="98">
        <v>0.20301306082622572</v>
      </c>
    </row>
    <row r="13" spans="1:61" x14ac:dyDescent="0.2">
      <c r="A13" s="36">
        <v>7</v>
      </c>
      <c r="B13" s="36">
        <v>3</v>
      </c>
      <c r="C13" s="37" t="s">
        <v>27</v>
      </c>
      <c r="D13" s="37" t="s">
        <v>247</v>
      </c>
      <c r="E13" s="37" t="s">
        <v>239</v>
      </c>
      <c r="F13" s="38">
        <v>15</v>
      </c>
      <c r="G13" s="65">
        <v>17613800</v>
      </c>
      <c r="H13" s="66">
        <v>4323800</v>
      </c>
      <c r="I13" s="36">
        <v>5</v>
      </c>
      <c r="J13" s="39">
        <v>40697</v>
      </c>
      <c r="K13" s="36"/>
      <c r="L13" s="36">
        <v>134.30000000000001</v>
      </c>
      <c r="M13" s="36">
        <v>130.30000000000001</v>
      </c>
      <c r="N13" s="36">
        <v>0.73280000000000001</v>
      </c>
      <c r="O13" s="36">
        <v>10.488899999999999</v>
      </c>
      <c r="P13" s="36">
        <v>7.931</v>
      </c>
      <c r="Q13" s="36">
        <f t="shared" si="6"/>
        <v>7.1981999999999999</v>
      </c>
      <c r="R13" s="36">
        <v>0.73380000000000001</v>
      </c>
      <c r="S13" s="36">
        <v>10.534700000000001</v>
      </c>
      <c r="T13" s="36">
        <v>8.1289999999999996</v>
      </c>
      <c r="U13" s="36">
        <f t="shared" si="0"/>
        <v>7.3951999999999991</v>
      </c>
      <c r="V13" s="20">
        <f t="shared" si="1"/>
        <v>31.37316591825644</v>
      </c>
      <c r="W13" s="20">
        <f t="shared" si="7"/>
        <v>29.801513094819992</v>
      </c>
      <c r="X13" s="21">
        <f t="shared" si="8"/>
        <v>0.94127120851065116</v>
      </c>
      <c r="Y13" s="21">
        <f t="shared" si="9"/>
        <v>0.96282766776262707</v>
      </c>
      <c r="Z13" s="36">
        <v>11.5212</v>
      </c>
      <c r="AA13" s="36">
        <v>2.1876000000000002</v>
      </c>
      <c r="AB13" s="40">
        <f t="shared" si="10"/>
        <v>8.0877080733196003</v>
      </c>
      <c r="AC13" s="40">
        <v>0.46600000000000003</v>
      </c>
      <c r="AD13" s="40">
        <f t="shared" si="11"/>
        <v>5.7618301226435129</v>
      </c>
      <c r="AE13" s="40">
        <v>11.885199999999999</v>
      </c>
      <c r="AF13" s="40">
        <v>1.7831999999999999</v>
      </c>
      <c r="AG13" s="40">
        <f t="shared" si="12"/>
        <v>8.343230565654455</v>
      </c>
      <c r="AH13" s="40">
        <v>2.1789999999999998</v>
      </c>
      <c r="AI13" s="40">
        <f t="shared" si="13"/>
        <v>26.116981699750927</v>
      </c>
      <c r="AJ13" s="40">
        <f t="shared" si="14"/>
        <v>0.72696969918240761</v>
      </c>
      <c r="AK13" s="77">
        <f t="shared" si="15"/>
        <v>34.997326999894803</v>
      </c>
      <c r="AL13" s="88">
        <v>0.55500000000000005</v>
      </c>
      <c r="AM13" s="86">
        <f t="shared" si="16"/>
        <v>6.8622654894144848</v>
      </c>
      <c r="AN13" s="88">
        <v>0.214</v>
      </c>
      <c r="AO13" s="86">
        <f t="shared" si="17"/>
        <v>2.5649536868961449</v>
      </c>
      <c r="AP13" s="86">
        <f t="shared" si="18"/>
        <v>0.57349427766389549</v>
      </c>
      <c r="AQ13" s="86">
        <f t="shared" si="19"/>
        <v>27.608807891917049</v>
      </c>
      <c r="AR13" s="86">
        <f t="shared" si="20"/>
        <v>126.7614564775934</v>
      </c>
      <c r="AS13" s="73">
        <f t="shared" si="2"/>
        <v>7.1226606447425374</v>
      </c>
      <c r="AT13" s="41">
        <v>7.1269</v>
      </c>
      <c r="AU13" s="20">
        <v>4.09</v>
      </c>
      <c r="AV13" s="20">
        <v>3.65</v>
      </c>
      <c r="AW13" s="42">
        <v>3.5113050000000001</v>
      </c>
      <c r="AX13" s="42">
        <v>0.20242979999999999</v>
      </c>
      <c r="AY13" s="40">
        <f t="shared" si="3"/>
        <v>17.345790985319358</v>
      </c>
      <c r="AZ13" s="20">
        <f t="shared" si="4"/>
        <v>1690.3908019766257</v>
      </c>
      <c r="BA13" s="68">
        <f t="shared" si="5"/>
        <v>97.45250610982751</v>
      </c>
      <c r="BB13" s="97">
        <v>0.40209842731842027</v>
      </c>
      <c r="BC13" s="97">
        <v>0.14886664669266966</v>
      </c>
      <c r="BD13" s="97">
        <v>0.32300000000000001</v>
      </c>
      <c r="BE13" s="97">
        <v>0.226282973311073</v>
      </c>
      <c r="BF13" s="97">
        <v>6.7296387823612872E-2</v>
      </c>
      <c r="BG13" s="97">
        <v>0.30631001524670426</v>
      </c>
      <c r="BH13" s="97">
        <v>7.2800209460461146E-3</v>
      </c>
      <c r="BI13" s="97">
        <v>0.30715773375295941</v>
      </c>
    </row>
    <row r="14" spans="1:61" x14ac:dyDescent="0.2">
      <c r="A14" s="43">
        <v>8</v>
      </c>
      <c r="B14" s="43">
        <v>7</v>
      </c>
      <c r="C14" s="44" t="s">
        <v>28</v>
      </c>
      <c r="D14" s="44" t="s">
        <v>28</v>
      </c>
      <c r="E14" s="44" t="s">
        <v>248</v>
      </c>
      <c r="F14" s="45">
        <v>6</v>
      </c>
      <c r="G14" s="63">
        <v>17614160</v>
      </c>
      <c r="H14" s="64">
        <v>4324680</v>
      </c>
      <c r="I14" s="43">
        <v>5</v>
      </c>
      <c r="J14" s="46">
        <v>40696</v>
      </c>
      <c r="K14" s="43"/>
      <c r="L14" s="43">
        <v>151.5</v>
      </c>
      <c r="M14" s="43">
        <v>142.1</v>
      </c>
      <c r="N14" s="43">
        <v>0.73619999999999997</v>
      </c>
      <c r="O14" s="43">
        <v>10.5466</v>
      </c>
      <c r="P14" s="43">
        <v>7.8183999999999996</v>
      </c>
      <c r="Q14" s="43">
        <f t="shared" si="6"/>
        <v>7.0821999999999994</v>
      </c>
      <c r="R14" s="43">
        <v>0.73870000000000002</v>
      </c>
      <c r="S14" s="43">
        <v>10.7616</v>
      </c>
      <c r="T14" s="43">
        <v>8.0538000000000007</v>
      </c>
      <c r="U14" s="43">
        <f t="shared" si="0"/>
        <v>7.315100000000001</v>
      </c>
      <c r="V14" s="18">
        <f t="shared" si="1"/>
        <v>32.848500938691146</v>
      </c>
      <c r="W14" s="18">
        <f t="shared" si="7"/>
        <v>32.025906928337783</v>
      </c>
      <c r="X14" s="19">
        <f t="shared" si="8"/>
        <v>1.0044450543802093</v>
      </c>
      <c r="Y14" s="19">
        <f t="shared" si="9"/>
        <v>1.0167493289982317</v>
      </c>
      <c r="Z14" s="43">
        <v>12.278600000000001</v>
      </c>
      <c r="AA14" s="43">
        <v>1.6918</v>
      </c>
      <c r="AB14" s="47">
        <f t="shared" si="10"/>
        <v>8.3462669918971191</v>
      </c>
      <c r="AC14" s="47">
        <v>0.96499999999999997</v>
      </c>
      <c r="AD14" s="47">
        <f t="shared" si="11"/>
        <v>11.562055239029133</v>
      </c>
      <c r="AE14" s="47">
        <v>12.752599999999999</v>
      </c>
      <c r="AF14" s="47">
        <v>2.1019000000000001</v>
      </c>
      <c r="AG14" s="47">
        <f t="shared" si="12"/>
        <v>8.6684641930567956</v>
      </c>
      <c r="AH14" s="47">
        <v>3.9649999999999999</v>
      </c>
      <c r="AI14" s="47">
        <f t="shared" si="13"/>
        <v>45.74051310237698</v>
      </c>
      <c r="AJ14" s="47">
        <f t="shared" si="14"/>
        <v>1.2206592094052802</v>
      </c>
      <c r="AK14" s="78">
        <f t="shared" si="15"/>
        <v>62.055221604916532</v>
      </c>
      <c r="AL14" s="89">
        <v>0.60099999999999998</v>
      </c>
      <c r="AM14" s="87">
        <f t="shared" si="16"/>
        <v>7.2008240400585581</v>
      </c>
      <c r="AN14" s="89">
        <v>0.22</v>
      </c>
      <c r="AO14" s="87">
        <f t="shared" si="17"/>
        <v>2.5379351532214209</v>
      </c>
      <c r="AP14" s="87">
        <f t="shared" si="18"/>
        <v>1.054127463446811</v>
      </c>
      <c r="AQ14" s="87">
        <f t="shared" si="19"/>
        <v>53.589169556907656</v>
      </c>
      <c r="AR14" s="87">
        <f t="shared" si="20"/>
        <v>115.79806538897486</v>
      </c>
      <c r="AS14" s="74">
        <f t="shared" si="2"/>
        <v>7.3557435988571571</v>
      </c>
      <c r="AT14" s="48">
        <v>7.3346</v>
      </c>
      <c r="AU14" s="18">
        <v>4.32</v>
      </c>
      <c r="AV14" s="18">
        <v>3.75</v>
      </c>
      <c r="AW14" s="49">
        <v>4.3903949999999998</v>
      </c>
      <c r="AX14" s="49">
        <v>0.31594179999999999</v>
      </c>
      <c r="AY14" s="47">
        <f t="shared" si="3"/>
        <v>13.89621442936642</v>
      </c>
      <c r="AZ14" s="18">
        <f t="shared" si="4"/>
        <v>2231.9655851435955</v>
      </c>
      <c r="BA14" s="69">
        <f t="shared" si="5"/>
        <v>160.61680657624672</v>
      </c>
      <c r="BB14" s="98">
        <v>0.35448408398075371</v>
      </c>
      <c r="BC14" s="98">
        <v>0.16444362784983113</v>
      </c>
      <c r="BD14" s="98">
        <v>0.36799999999999999</v>
      </c>
      <c r="BE14" s="98">
        <v>0.21518114019808143</v>
      </c>
      <c r="BF14" s="98">
        <v>9.9587958972786106E-2</v>
      </c>
      <c r="BG14" s="98">
        <v>0.23784903636148397</v>
      </c>
      <c r="BH14" s="98">
        <v>5.1001225474366571E-3</v>
      </c>
      <c r="BI14" s="98">
        <v>0.37520581556981991</v>
      </c>
    </row>
    <row r="15" spans="1:61" x14ac:dyDescent="0.2">
      <c r="A15" s="36">
        <v>9</v>
      </c>
      <c r="B15" s="36">
        <v>3</v>
      </c>
      <c r="C15" s="37" t="s">
        <v>29</v>
      </c>
      <c r="D15" s="37" t="s">
        <v>180</v>
      </c>
      <c r="E15" s="37" t="s">
        <v>239</v>
      </c>
      <c r="F15" s="38">
        <v>4</v>
      </c>
      <c r="G15" s="65">
        <v>17613800</v>
      </c>
      <c r="H15" s="66">
        <v>4324350</v>
      </c>
      <c r="I15" s="36">
        <v>5</v>
      </c>
      <c r="J15" s="39">
        <v>40697</v>
      </c>
      <c r="K15" s="36"/>
      <c r="L15" s="36">
        <v>133.4</v>
      </c>
      <c r="M15" s="36">
        <v>113.6</v>
      </c>
      <c r="N15" s="36">
        <v>0.72899999999999998</v>
      </c>
      <c r="O15" s="36">
        <v>10.304</v>
      </c>
      <c r="P15" s="36">
        <v>7.2034000000000002</v>
      </c>
      <c r="Q15" s="36">
        <f t="shared" si="6"/>
        <v>6.4744000000000002</v>
      </c>
      <c r="R15" s="36">
        <v>0.73829999999999996</v>
      </c>
      <c r="S15" s="36">
        <v>10.7477</v>
      </c>
      <c r="T15" s="36">
        <v>7.5301</v>
      </c>
      <c r="U15" s="36">
        <f t="shared" si="0"/>
        <v>6.7918000000000003</v>
      </c>
      <c r="V15" s="20">
        <f t="shared" si="1"/>
        <v>37.16614906832298</v>
      </c>
      <c r="W15" s="20">
        <f t="shared" si="7"/>
        <v>36.806944741665653</v>
      </c>
      <c r="X15" s="21">
        <f t="shared" si="8"/>
        <v>0.75136057535142187</v>
      </c>
      <c r="Y15" s="21">
        <f t="shared" si="9"/>
        <v>0.75565590287860851</v>
      </c>
      <c r="Z15" s="36">
        <v>12.749499999999999</v>
      </c>
      <c r="AA15" s="36">
        <v>2.2046000000000001</v>
      </c>
      <c r="AB15" s="40">
        <f t="shared" si="10"/>
        <v>8.0567985801613364</v>
      </c>
      <c r="AC15" s="40">
        <v>0.92</v>
      </c>
      <c r="AD15" s="40">
        <f t="shared" si="11"/>
        <v>11.418927640382655</v>
      </c>
      <c r="AE15" s="40">
        <v>12.745799999999999</v>
      </c>
      <c r="AF15" s="40">
        <v>2.1004</v>
      </c>
      <c r="AG15" s="40">
        <f t="shared" si="12"/>
        <v>8.0544604371167772</v>
      </c>
      <c r="AH15" s="40">
        <v>4.0175000000000001</v>
      </c>
      <c r="AI15" s="40">
        <f t="shared" si="13"/>
        <v>49.87919465699342</v>
      </c>
      <c r="AJ15" s="40">
        <f t="shared" si="14"/>
        <v>1.3735809648789559</v>
      </c>
      <c r="AK15" s="77">
        <f t="shared" si="15"/>
        <v>51.897728209623885</v>
      </c>
      <c r="AL15" s="88">
        <v>0.25800000000000001</v>
      </c>
      <c r="AM15" s="86">
        <f t="shared" si="16"/>
        <v>3.2022644904551361</v>
      </c>
      <c r="AN15" s="88">
        <v>1.137</v>
      </c>
      <c r="AO15" s="86">
        <f t="shared" si="17"/>
        <v>14.116401823273558</v>
      </c>
      <c r="AP15" s="86">
        <f t="shared" si="18"/>
        <v>1.7633715839081852</v>
      </c>
      <c r="AQ15" s="86">
        <f t="shared" si="19"/>
        <v>66.625107317431073</v>
      </c>
      <c r="AR15" s="86">
        <f t="shared" si="20"/>
        <v>77.895151391442369</v>
      </c>
      <c r="AS15" s="73">
        <f t="shared" si="2"/>
        <v>7.9122618451662294</v>
      </c>
      <c r="AT15" s="41">
        <v>7.9071999999999996</v>
      </c>
      <c r="AU15" s="20">
        <v>3.82</v>
      </c>
      <c r="AV15" s="20">
        <v>3.25</v>
      </c>
      <c r="AW15" s="42">
        <v>7.2624570000000004</v>
      </c>
      <c r="AX15" s="42">
        <v>0.3886597</v>
      </c>
      <c r="AY15" s="40">
        <f t="shared" si="3"/>
        <v>18.685901831345006</v>
      </c>
      <c r="AZ15" s="20">
        <f t="shared" si="4"/>
        <v>2743.9592507260354</v>
      </c>
      <c r="BA15" s="68">
        <f t="shared" si="5"/>
        <v>146.84649825801455</v>
      </c>
      <c r="BB15" s="97">
        <v>0.35882512299098851</v>
      </c>
      <c r="BC15" s="97">
        <v>0.16173158010455949</v>
      </c>
      <c r="BD15" s="97">
        <v>0.19700000000000001</v>
      </c>
      <c r="BE15" s="97">
        <v>0.22992610638102828</v>
      </c>
      <c r="BF15" s="97">
        <v>0.10198716638209566</v>
      </c>
      <c r="BG15" s="97">
        <v>0.2457294285525998</v>
      </c>
      <c r="BH15" s="97">
        <v>6.5387452317304936E-3</v>
      </c>
      <c r="BI15" s="97">
        <v>0.20709212109695355</v>
      </c>
    </row>
    <row r="16" spans="1:61" x14ac:dyDescent="0.2">
      <c r="A16" s="43">
        <v>10</v>
      </c>
      <c r="B16" s="43">
        <v>7</v>
      </c>
      <c r="C16" s="44" t="s">
        <v>30</v>
      </c>
      <c r="D16" s="44" t="s">
        <v>30</v>
      </c>
      <c r="E16" s="44" t="s">
        <v>239</v>
      </c>
      <c r="F16" s="45">
        <v>11</v>
      </c>
      <c r="G16" s="63">
        <v>17613840</v>
      </c>
      <c r="H16" s="64">
        <v>4324480</v>
      </c>
      <c r="I16" s="43">
        <v>5</v>
      </c>
      <c r="J16" s="46">
        <v>40697</v>
      </c>
      <c r="K16" s="43" t="s">
        <v>64</v>
      </c>
      <c r="L16" s="43">
        <v>113.2</v>
      </c>
      <c r="M16" s="43">
        <v>106.7</v>
      </c>
      <c r="N16" s="43">
        <v>0.73570000000000002</v>
      </c>
      <c r="O16" s="43">
        <v>10.587</v>
      </c>
      <c r="P16" s="43">
        <v>7.7305000000000001</v>
      </c>
      <c r="Q16" s="43">
        <f t="shared" si="6"/>
        <v>6.9947999999999997</v>
      </c>
      <c r="R16" s="43">
        <v>0.73709999999999998</v>
      </c>
      <c r="S16" s="43">
        <v>10.852399999999999</v>
      </c>
      <c r="T16" s="43">
        <v>7.7777000000000003</v>
      </c>
      <c r="U16" s="43">
        <f t="shared" si="0"/>
        <v>7.0406000000000004</v>
      </c>
      <c r="V16" s="18">
        <f t="shared" si="1"/>
        <v>33.930291867384533</v>
      </c>
      <c r="W16" s="18">
        <f t="shared" si="7"/>
        <v>35.124027864804091</v>
      </c>
      <c r="X16" s="19">
        <f t="shared" si="8"/>
        <v>0.74206714292106002</v>
      </c>
      <c r="Y16" s="19">
        <f t="shared" si="9"/>
        <v>0.72865960282372677</v>
      </c>
      <c r="Z16" s="43">
        <v>12.601599999999999</v>
      </c>
      <c r="AA16" s="43">
        <v>2.1124000000000001</v>
      </c>
      <c r="AB16" s="47">
        <f t="shared" si="10"/>
        <v>8.1754105045888483</v>
      </c>
      <c r="AC16" s="47">
        <v>0.63400000000000001</v>
      </c>
      <c r="AD16" s="47">
        <f t="shared" si="11"/>
        <v>7.7549622694069802</v>
      </c>
      <c r="AE16" s="47">
        <v>12.2492</v>
      </c>
      <c r="AF16" s="47">
        <v>2.1278999999999999</v>
      </c>
      <c r="AG16" s="47">
        <f t="shared" si="12"/>
        <v>7.9467875787844182</v>
      </c>
      <c r="AH16" s="47">
        <v>3.5249999999999999</v>
      </c>
      <c r="AI16" s="47">
        <f t="shared" si="13"/>
        <v>44.35754655643133</v>
      </c>
      <c r="AJ16" s="47">
        <f t="shared" si="14"/>
        <v>1.3072351531080124</v>
      </c>
      <c r="AK16" s="78">
        <f t="shared" si="15"/>
        <v>47.626472373044905</v>
      </c>
      <c r="AL16" s="89">
        <v>0.59699999999999998</v>
      </c>
      <c r="AM16" s="87">
        <f t="shared" si="16"/>
        <v>7.3023856069967934</v>
      </c>
      <c r="AN16" s="89">
        <v>0.21199999999999999</v>
      </c>
      <c r="AO16" s="87">
        <f t="shared" si="17"/>
        <v>2.6677446439612598</v>
      </c>
      <c r="AP16" s="87">
        <f t="shared" si="18"/>
        <v>1.1417122615710291</v>
      </c>
      <c r="AQ16" s="87">
        <f t="shared" si="19"/>
        <v>41.595980152766252</v>
      </c>
      <c r="AR16" s="87">
        <f t="shared" si="20"/>
        <v>114.49777646332878</v>
      </c>
      <c r="AS16" s="74">
        <f t="shared" si="2"/>
        <v>7.7070136067948747</v>
      </c>
      <c r="AT16" s="48">
        <v>7.7084000000000001</v>
      </c>
      <c r="AU16" s="18">
        <v>4.7</v>
      </c>
      <c r="AV16" s="18">
        <v>3.82</v>
      </c>
      <c r="AW16" s="49">
        <v>4.3618379999999997</v>
      </c>
      <c r="AX16" s="49">
        <v>0.30082540000000002</v>
      </c>
      <c r="AY16" s="47">
        <f t="shared" si="3"/>
        <v>14.499566858383632</v>
      </c>
      <c r="AZ16" s="18">
        <f t="shared" si="4"/>
        <v>1589.1475723307194</v>
      </c>
      <c r="BA16" s="69">
        <f t="shared" si="5"/>
        <v>109.59965824164436</v>
      </c>
      <c r="BB16" s="98">
        <v>0.29511497368713857</v>
      </c>
      <c r="BC16" s="98">
        <v>0.12681653772572346</v>
      </c>
      <c r="BD16" s="98">
        <v>0.375</v>
      </c>
      <c r="BE16" s="98">
        <v>0.22850343977470577</v>
      </c>
      <c r="BF16" s="98">
        <v>8.9488124737081537E-2</v>
      </c>
      <c r="BG16" s="98">
        <v>0.30201701073583342</v>
      </c>
      <c r="BH16" s="98">
        <v>8.928254784937157E-3</v>
      </c>
      <c r="BI16" s="98">
        <v>0.35308585580109847</v>
      </c>
    </row>
    <row r="17" spans="1:61" x14ac:dyDescent="0.2">
      <c r="A17" s="36">
        <v>11</v>
      </c>
      <c r="B17" s="36">
        <v>3</v>
      </c>
      <c r="C17" s="37" t="s">
        <v>31</v>
      </c>
      <c r="D17" s="37" t="s">
        <v>51</v>
      </c>
      <c r="E17" s="37" t="s">
        <v>237</v>
      </c>
      <c r="F17" s="38">
        <v>15</v>
      </c>
      <c r="G17" s="65">
        <v>17613700</v>
      </c>
      <c r="H17" s="66">
        <v>4323800</v>
      </c>
      <c r="I17" s="36">
        <v>5</v>
      </c>
      <c r="J17" s="39">
        <v>40696</v>
      </c>
      <c r="K17" s="36"/>
      <c r="L17" s="36">
        <v>123.2</v>
      </c>
      <c r="M17" s="36">
        <v>106.8</v>
      </c>
      <c r="N17" s="36">
        <v>0.73660000000000003</v>
      </c>
      <c r="O17" s="36">
        <v>10.858700000000001</v>
      </c>
      <c r="P17" s="36">
        <v>8.0335000000000001</v>
      </c>
      <c r="Q17" s="36">
        <f t="shared" si="6"/>
        <v>7.2968999999999999</v>
      </c>
      <c r="R17" s="36">
        <v>0.73299999999999998</v>
      </c>
      <c r="S17" s="36">
        <v>10.757</v>
      </c>
      <c r="T17" s="36">
        <v>8.0300999999999991</v>
      </c>
      <c r="U17" s="36">
        <f t="shared" si="0"/>
        <v>7.2970999999999995</v>
      </c>
      <c r="V17" s="20">
        <f t="shared" si="1"/>
        <v>32.801348227688401</v>
      </c>
      <c r="W17" s="20">
        <f t="shared" si="7"/>
        <v>32.164172166961052</v>
      </c>
      <c r="X17" s="21">
        <f t="shared" si="8"/>
        <v>0.75545431676661889</v>
      </c>
      <c r="Y17" s="21">
        <f t="shared" si="9"/>
        <v>0.76261751711247994</v>
      </c>
      <c r="Z17" s="36">
        <v>12.0877</v>
      </c>
      <c r="AA17" s="36">
        <v>2.0933000000000002</v>
      </c>
      <c r="AB17" s="40">
        <f t="shared" si="10"/>
        <v>8.199791360974249</v>
      </c>
      <c r="AC17" s="40">
        <v>0.59799999999999998</v>
      </c>
      <c r="AD17" s="40">
        <f t="shared" si="11"/>
        <v>7.2928684849970287</v>
      </c>
      <c r="AE17" s="40">
        <v>11.7638</v>
      </c>
      <c r="AF17" s="40">
        <v>1.9951000000000001</v>
      </c>
      <c r="AG17" s="40">
        <f t="shared" si="12"/>
        <v>7.9800711146230361</v>
      </c>
      <c r="AH17" s="40">
        <v>2.1489999999999996</v>
      </c>
      <c r="AI17" s="40">
        <f t="shared" si="13"/>
        <v>26.929584575531877</v>
      </c>
      <c r="AJ17" s="40">
        <f t="shared" si="14"/>
        <v>0.70131128894767314</v>
      </c>
      <c r="AK17" s="77">
        <f t="shared" si="15"/>
        <v>26.741613695011377</v>
      </c>
      <c r="AL17" s="88">
        <v>0.31900000000000001</v>
      </c>
      <c r="AM17" s="86">
        <f t="shared" si="16"/>
        <v>3.8903428874816934</v>
      </c>
      <c r="AN17" s="88">
        <v>0.20300000000000001</v>
      </c>
      <c r="AO17" s="86">
        <f t="shared" si="17"/>
        <v>2.543836979447637</v>
      </c>
      <c r="AP17" s="86">
        <f t="shared" si="18"/>
        <v>0.65322179223217114</v>
      </c>
      <c r="AQ17" s="86">
        <f t="shared" si="19"/>
        <v>24.907919065793131</v>
      </c>
      <c r="AR17" s="86">
        <f t="shared" si="20"/>
        <v>107.36189412039852</v>
      </c>
      <c r="AS17" s="73">
        <f t="shared" si="2"/>
        <v>7.370736319907909</v>
      </c>
      <c r="AT17" s="41">
        <v>7.3558000000000003</v>
      </c>
      <c r="AU17" s="20">
        <v>3.9</v>
      </c>
      <c r="AV17" s="20">
        <v>3.25</v>
      </c>
      <c r="AW17" s="42">
        <v>4.4489640000000001</v>
      </c>
      <c r="AX17" s="42">
        <v>0.26471450000000002</v>
      </c>
      <c r="AY17" s="40">
        <f t="shared" si="3"/>
        <v>16.806650183499581</v>
      </c>
      <c r="AZ17" s="20">
        <f t="shared" si="4"/>
        <v>1696.4289397014038</v>
      </c>
      <c r="BA17" s="68">
        <f t="shared" si="5"/>
        <v>100.93795736683579</v>
      </c>
      <c r="BB17" s="97">
        <v>0.56164218160535984</v>
      </c>
      <c r="BC17" s="97">
        <v>0.25864650893360142</v>
      </c>
      <c r="BD17" s="97">
        <v>0.14199999999999999</v>
      </c>
      <c r="BE17" s="97">
        <v>0.27768869362790938</v>
      </c>
      <c r="BF17" s="97">
        <v>0.10765969861611553</v>
      </c>
      <c r="BG17" s="97">
        <v>0.30053786054589904</v>
      </c>
      <c r="BH17" s="97">
        <v>5.0931738065725001E-3</v>
      </c>
      <c r="BI17" s="97">
        <v>0.13741382930132606</v>
      </c>
    </row>
    <row r="18" spans="1:61" x14ac:dyDescent="0.2">
      <c r="A18" s="43">
        <v>12</v>
      </c>
      <c r="B18" s="43">
        <v>7</v>
      </c>
      <c r="C18" s="44" t="s">
        <v>32</v>
      </c>
      <c r="D18" s="44" t="s">
        <v>32</v>
      </c>
      <c r="E18" s="44" t="s">
        <v>240</v>
      </c>
      <c r="F18" s="45">
        <v>10</v>
      </c>
      <c r="G18" s="63">
        <v>17613880</v>
      </c>
      <c r="H18" s="64">
        <v>4324520</v>
      </c>
      <c r="I18" s="43">
        <v>5</v>
      </c>
      <c r="J18" s="46">
        <v>40697</v>
      </c>
      <c r="K18" s="43"/>
      <c r="L18" s="43">
        <v>133.4</v>
      </c>
      <c r="M18" s="43">
        <v>124.8</v>
      </c>
      <c r="N18" s="43">
        <v>0.7389</v>
      </c>
      <c r="O18" s="43">
        <v>10.5707</v>
      </c>
      <c r="P18" s="43">
        <v>7.8720999999999997</v>
      </c>
      <c r="Q18" s="43">
        <f t="shared" si="6"/>
        <v>7.1331999999999995</v>
      </c>
      <c r="R18" s="43">
        <v>0.73819999999999997</v>
      </c>
      <c r="S18" s="43">
        <v>10.952199999999999</v>
      </c>
      <c r="T18" s="43">
        <v>7.9870999999999999</v>
      </c>
      <c r="U18" s="43">
        <f t="shared" si="0"/>
        <v>7.2488999999999999</v>
      </c>
      <c r="V18" s="18">
        <f t="shared" si="1"/>
        <v>32.519133075387636</v>
      </c>
      <c r="W18" s="18">
        <f t="shared" si="7"/>
        <v>33.813297784919918</v>
      </c>
      <c r="X18" s="19">
        <f t="shared" si="8"/>
        <v>0.88648549391490761</v>
      </c>
      <c r="Y18" s="19">
        <f t="shared" si="9"/>
        <v>0.86948425646757832</v>
      </c>
      <c r="Z18" s="43">
        <v>12.5754</v>
      </c>
      <c r="AA18" s="43">
        <v>2.1953</v>
      </c>
      <c r="AB18" s="47">
        <f t="shared" si="10"/>
        <v>8.3232425503551788</v>
      </c>
      <c r="AC18" s="47">
        <v>0.32300000000000001</v>
      </c>
      <c r="AD18" s="47">
        <f t="shared" si="11"/>
        <v>3.8806991151088899</v>
      </c>
      <c r="AE18" s="47">
        <v>12.7319</v>
      </c>
      <c r="AF18" s="47">
        <v>2.1671999999999998</v>
      </c>
      <c r="AG18" s="47">
        <f t="shared" si="12"/>
        <v>8.4268247393217788</v>
      </c>
      <c r="AH18" s="47">
        <v>3.3249999999999997</v>
      </c>
      <c r="AI18" s="47">
        <f t="shared" si="13"/>
        <v>39.457329455122952</v>
      </c>
      <c r="AJ18" s="47">
        <f t="shared" si="14"/>
        <v>1.2705939407147879</v>
      </c>
      <c r="AK18" s="78">
        <f t="shared" si="15"/>
        <v>55.238071390730383</v>
      </c>
      <c r="AL18" s="89">
        <v>0.92800000000000005</v>
      </c>
      <c r="AM18" s="87">
        <f t="shared" si="16"/>
        <v>11.149500863223064</v>
      </c>
      <c r="AN18" s="89">
        <v>0.65900000000000003</v>
      </c>
      <c r="AO18" s="87">
        <f t="shared" si="17"/>
        <v>7.8202646950153456</v>
      </c>
      <c r="AP18" s="87">
        <f t="shared" si="18"/>
        <v>1.1516926489930837</v>
      </c>
      <c r="AQ18" s="87">
        <f t="shared" si="19"/>
        <v>50.068931329446357</v>
      </c>
      <c r="AR18" s="87">
        <f t="shared" si="20"/>
        <v>110.32404711670762</v>
      </c>
      <c r="AS18" s="74">
        <f t="shared" si="2"/>
        <v>7.5543875622508239</v>
      </c>
      <c r="AT18" s="48">
        <v>7.5273000000000003</v>
      </c>
      <c r="AU18" s="18">
        <v>4.51</v>
      </c>
      <c r="AV18" s="18">
        <v>3.83</v>
      </c>
      <c r="AW18" s="49">
        <v>6.2161330000000001</v>
      </c>
      <c r="AX18" s="49">
        <v>0.35580699999999998</v>
      </c>
      <c r="AY18" s="47">
        <f t="shared" si="3"/>
        <v>17.47051912975293</v>
      </c>
      <c r="AZ18" s="18">
        <f t="shared" si="4"/>
        <v>2702.4148898042881</v>
      </c>
      <c r="BA18" s="69">
        <f t="shared" si="5"/>
        <v>154.68429242047984</v>
      </c>
      <c r="BB18" s="98">
        <v>0.36646316910278254</v>
      </c>
      <c r="BC18" s="98">
        <v>8.4006941954712561E-2</v>
      </c>
      <c r="BD18" s="98">
        <v>0.255</v>
      </c>
      <c r="BE18" s="98">
        <v>0.18860044634545425</v>
      </c>
      <c r="BF18" s="98">
        <v>7.068042683380435E-2</v>
      </c>
      <c r="BG18" s="98">
        <v>0.10492911174519909</v>
      </c>
      <c r="BH18" s="98">
        <v>6.9558442668027267E-3</v>
      </c>
      <c r="BI18" s="98">
        <v>0.24418137258633316</v>
      </c>
    </row>
    <row r="19" spans="1:61" x14ac:dyDescent="0.2">
      <c r="A19" s="36">
        <v>13</v>
      </c>
      <c r="B19" s="36">
        <v>3</v>
      </c>
      <c r="C19" s="37" t="s">
        <v>31</v>
      </c>
      <c r="D19" s="37" t="s">
        <v>51</v>
      </c>
      <c r="E19" s="37" t="s">
        <v>237</v>
      </c>
      <c r="F19" s="38">
        <v>15</v>
      </c>
      <c r="G19" s="65">
        <v>17613700</v>
      </c>
      <c r="H19" s="66">
        <v>4323800</v>
      </c>
      <c r="I19" s="36">
        <v>5</v>
      </c>
      <c r="J19" s="39">
        <v>40694</v>
      </c>
      <c r="K19" s="36"/>
      <c r="L19" s="36">
        <v>161.30000000000001</v>
      </c>
      <c r="M19" s="36">
        <v>147.6</v>
      </c>
      <c r="N19" s="36">
        <v>0.73750000000000004</v>
      </c>
      <c r="O19" s="36">
        <v>10.8225</v>
      </c>
      <c r="P19" s="36">
        <v>7.8605999999999998</v>
      </c>
      <c r="Q19" s="36">
        <f t="shared" si="6"/>
        <v>7.1231</v>
      </c>
      <c r="R19" s="36">
        <v>0.73329999999999995</v>
      </c>
      <c r="S19" s="36">
        <v>10.493600000000001</v>
      </c>
      <c r="T19" s="36">
        <v>7.8411999999999997</v>
      </c>
      <c r="U19" s="36">
        <f t="shared" si="0"/>
        <v>7.1078999999999999</v>
      </c>
      <c r="V19" s="20">
        <f t="shared" si="1"/>
        <v>34.182490182490184</v>
      </c>
      <c r="W19" s="20">
        <f t="shared" si="7"/>
        <v>32.264427841732108</v>
      </c>
      <c r="X19" s="21">
        <f t="shared" si="8"/>
        <v>1.0225962577962577</v>
      </c>
      <c r="Y19" s="21">
        <f t="shared" si="9"/>
        <v>1.0523968895326674</v>
      </c>
      <c r="Z19" s="36">
        <v>12.605499999999999</v>
      </c>
      <c r="AA19" s="36">
        <v>2.2275999999999998</v>
      </c>
      <c r="AB19" s="40">
        <f t="shared" si="10"/>
        <v>8.5384075484104578</v>
      </c>
      <c r="AC19" s="40">
        <v>0.75900000000000001</v>
      </c>
      <c r="AD19" s="40">
        <f t="shared" si="11"/>
        <v>8.8892453973024335</v>
      </c>
      <c r="AE19" s="40">
        <v>12.009399999999999</v>
      </c>
      <c r="AF19" s="40">
        <v>2.1513</v>
      </c>
      <c r="AG19" s="40">
        <f t="shared" si="12"/>
        <v>8.1346358027750227</v>
      </c>
      <c r="AH19" s="40">
        <v>1.7769999999999999</v>
      </c>
      <c r="AI19" s="40">
        <f t="shared" si="13"/>
        <v>21.844862426339972</v>
      </c>
      <c r="AJ19" s="40">
        <f t="shared" si="14"/>
        <v>0.4627006081799121</v>
      </c>
      <c r="AK19" s="77">
        <f t="shared" si="15"/>
        <v>24.347234041670646</v>
      </c>
      <c r="AL19" s="88">
        <v>0.22500000000000001</v>
      </c>
      <c r="AM19" s="86">
        <f t="shared" si="16"/>
        <v>2.6351517976192982</v>
      </c>
      <c r="AN19" s="88">
        <v>0.20200000000000001</v>
      </c>
      <c r="AO19" s="86">
        <f t="shared" si="17"/>
        <v>2.4832088970853547</v>
      </c>
      <c r="AP19" s="86">
        <f t="shared" si="18"/>
        <v>0.45727407601798553</v>
      </c>
      <c r="AQ19" s="86">
        <f t="shared" si="19"/>
        <v>24.061690763262625</v>
      </c>
      <c r="AR19" s="86">
        <f t="shared" si="20"/>
        <v>101.18671327471296</v>
      </c>
      <c r="AS19" s="73">
        <f t="shared" si="2"/>
        <v>7.3816457744200124</v>
      </c>
      <c r="AT19" s="41">
        <v>7.3827999999999996</v>
      </c>
      <c r="AU19" s="20">
        <v>4.13</v>
      </c>
      <c r="AV19" s="20">
        <v>3.52</v>
      </c>
      <c r="AW19" s="42">
        <v>5.2011116666666668</v>
      </c>
      <c r="AX19" s="42">
        <v>0.35684463333333333</v>
      </c>
      <c r="AY19" s="40">
        <v>14.577299936320239</v>
      </c>
      <c r="AZ19" s="20">
        <f t="shared" si="4"/>
        <v>2736.8168700560341</v>
      </c>
      <c r="BA19" s="68">
        <f t="shared" si="5"/>
        <v>187.77109108321261</v>
      </c>
      <c r="BB19" s="97">
        <v>0.27051967937826188</v>
      </c>
      <c r="BC19" s="97">
        <v>0.18896976456009881</v>
      </c>
      <c r="BD19" s="97">
        <v>0.33300000000000002</v>
      </c>
      <c r="BE19" s="97">
        <v>0.20785425515873246</v>
      </c>
      <c r="BF19" s="97">
        <v>8.444035157538729E-2</v>
      </c>
      <c r="BG19" s="97">
        <v>0.36991860141108412</v>
      </c>
      <c r="BH19" s="97">
        <v>9.9890135455411224E-3</v>
      </c>
      <c r="BI19" s="97">
        <v>0.40248732279048843</v>
      </c>
    </row>
    <row r="20" spans="1:61" x14ac:dyDescent="0.2">
      <c r="A20" s="43">
        <v>14</v>
      </c>
      <c r="B20" s="43">
        <v>7</v>
      </c>
      <c r="C20" s="44" t="s">
        <v>33</v>
      </c>
      <c r="D20" s="44" t="s">
        <v>33</v>
      </c>
      <c r="E20" s="44" t="s">
        <v>241</v>
      </c>
      <c r="F20" s="45">
        <v>10</v>
      </c>
      <c r="G20" s="63">
        <v>17613920</v>
      </c>
      <c r="H20" s="64">
        <v>4324520</v>
      </c>
      <c r="I20" s="43">
        <v>5</v>
      </c>
      <c r="J20" s="46">
        <v>40697</v>
      </c>
      <c r="K20" s="43"/>
      <c r="L20" s="43">
        <v>130.1</v>
      </c>
      <c r="M20" s="43">
        <v>124.6</v>
      </c>
      <c r="N20" s="43">
        <v>0.73780000000000001</v>
      </c>
      <c r="O20" s="43">
        <v>10.5075</v>
      </c>
      <c r="P20" s="43">
        <v>7.9630999999999998</v>
      </c>
      <c r="Q20" s="43">
        <f t="shared" si="6"/>
        <v>7.2252999999999998</v>
      </c>
      <c r="R20" s="43">
        <v>0.73309999999999997</v>
      </c>
      <c r="S20" s="43">
        <v>10.7293</v>
      </c>
      <c r="T20" s="43">
        <v>8.1953999999999994</v>
      </c>
      <c r="U20" s="43">
        <f t="shared" si="0"/>
        <v>7.462299999999999</v>
      </c>
      <c r="V20" s="18">
        <f t="shared" si="1"/>
        <v>31.236735665001191</v>
      </c>
      <c r="W20" s="18">
        <f t="shared" si="7"/>
        <v>30.449330338419106</v>
      </c>
      <c r="X20" s="19">
        <f t="shared" si="8"/>
        <v>0.90188449854114228</v>
      </c>
      <c r="Y20" s="19">
        <f t="shared" si="9"/>
        <v>0.91221194103505043</v>
      </c>
      <c r="Z20" s="43">
        <v>12.343</v>
      </c>
      <c r="AA20" s="43">
        <v>2.1311</v>
      </c>
      <c r="AB20" s="47">
        <f t="shared" si="10"/>
        <v>8.5846391563289295</v>
      </c>
      <c r="AC20" s="47">
        <v>0.61499999999999999</v>
      </c>
      <c r="AD20" s="47">
        <f t="shared" si="11"/>
        <v>7.1639586568597711</v>
      </c>
      <c r="AE20" s="47">
        <v>12.533899999999999</v>
      </c>
      <c r="AF20" s="47">
        <v>2.0478000000000001</v>
      </c>
      <c r="AG20" s="47">
        <f t="shared" si="12"/>
        <v>8.7174113847128858</v>
      </c>
      <c r="AH20" s="47">
        <v>3.1109999999999998</v>
      </c>
      <c r="AI20" s="47">
        <f t="shared" si="13"/>
        <v>35.687199590643878</v>
      </c>
      <c r="AJ20" s="47">
        <f t="shared" si="14"/>
        <v>1.0186871762065752</v>
      </c>
      <c r="AK20" s="78">
        <f t="shared" si="15"/>
        <v>46.462930315745723</v>
      </c>
      <c r="AL20" s="89">
        <v>0.54400000000000004</v>
      </c>
      <c r="AM20" s="87">
        <f t="shared" si="16"/>
        <v>6.336900015173522</v>
      </c>
      <c r="AN20" s="89">
        <v>0.97899999999999998</v>
      </c>
      <c r="AO20" s="87">
        <f t="shared" si="17"/>
        <v>11.230398071115513</v>
      </c>
      <c r="AP20" s="87">
        <f t="shared" si="18"/>
        <v>1.1934549639187892</v>
      </c>
      <c r="AQ20" s="87">
        <f t="shared" si="19"/>
        <v>54.434193458713743</v>
      </c>
      <c r="AR20" s="87">
        <f t="shared" si="20"/>
        <v>85.356147236729214</v>
      </c>
      <c r="AS20" s="74">
        <f t="shared" si="2"/>
        <v>7.189003390375623</v>
      </c>
      <c r="AT20" s="48">
        <v>7.157</v>
      </c>
      <c r="AU20" s="18">
        <v>4.74</v>
      </c>
      <c r="AV20" s="18">
        <v>3.98</v>
      </c>
      <c r="AW20" s="49">
        <v>4.3094900000000003</v>
      </c>
      <c r="AX20" s="49">
        <v>0.32604100000000003</v>
      </c>
      <c r="AY20" s="47">
        <f t="shared" ref="AY20:AY54" si="21">(AW20/AX20)</f>
        <v>13.217632138289357</v>
      </c>
      <c r="AZ20" s="18">
        <f t="shared" si="4"/>
        <v>1965.58411888557</v>
      </c>
      <c r="BA20" s="69">
        <f t="shared" si="5"/>
        <v>148.70924673350444</v>
      </c>
      <c r="BB20" s="98">
        <v>0.26343047019112908</v>
      </c>
      <c r="BC20" s="98">
        <v>0.3548462731862505</v>
      </c>
      <c r="BD20" s="98">
        <v>0.153</v>
      </c>
      <c r="BE20" s="98">
        <v>0.25049519132075099</v>
      </c>
      <c r="BF20" s="98">
        <v>0.10195047516682491</v>
      </c>
      <c r="BG20" s="98">
        <v>3.2086951140133067E-2</v>
      </c>
      <c r="BH20" s="98">
        <v>1.0786553487245904E-2</v>
      </c>
      <c r="BI20" s="98">
        <v>0.14705960579373195</v>
      </c>
    </row>
    <row r="21" spans="1:61" x14ac:dyDescent="0.2">
      <c r="A21" s="36">
        <v>15</v>
      </c>
      <c r="B21" s="36">
        <v>3</v>
      </c>
      <c r="C21" s="37" t="s">
        <v>34</v>
      </c>
      <c r="D21" s="37" t="s">
        <v>188</v>
      </c>
      <c r="E21" s="37" t="s">
        <v>237</v>
      </c>
      <c r="F21" s="38">
        <v>17</v>
      </c>
      <c r="G21" s="65">
        <v>17613700</v>
      </c>
      <c r="H21" s="66">
        <v>4323700</v>
      </c>
      <c r="I21" s="36">
        <v>5</v>
      </c>
      <c r="J21" s="39">
        <v>40695</v>
      </c>
      <c r="K21" s="36"/>
      <c r="L21" s="36">
        <v>139.9</v>
      </c>
      <c r="M21" s="36">
        <v>135.80000000000001</v>
      </c>
      <c r="N21" s="36">
        <v>0.73799999999999999</v>
      </c>
      <c r="O21" s="36">
        <v>10.2773</v>
      </c>
      <c r="P21" s="36">
        <v>7.6425999999999998</v>
      </c>
      <c r="Q21" s="36">
        <f t="shared" si="6"/>
        <v>6.9046000000000003</v>
      </c>
      <c r="R21" s="36">
        <v>0.73880000000000001</v>
      </c>
      <c r="S21" s="36">
        <v>10.8604</v>
      </c>
      <c r="T21" s="36">
        <v>8.0397999999999996</v>
      </c>
      <c r="U21" s="36">
        <f t="shared" si="0"/>
        <v>7.3009999999999993</v>
      </c>
      <c r="V21" s="20">
        <f t="shared" si="1"/>
        <v>32.816985005789455</v>
      </c>
      <c r="W21" s="20">
        <f t="shared" si="7"/>
        <v>32.774115133880898</v>
      </c>
      <c r="X21" s="21">
        <f t="shared" si="8"/>
        <v>0.96036351960145183</v>
      </c>
      <c r="Y21" s="21">
        <f t="shared" si="9"/>
        <v>0.96097633313883946</v>
      </c>
      <c r="Z21" s="36">
        <v>12.659800000000001</v>
      </c>
      <c r="AA21" s="36">
        <v>2.2065000000000001</v>
      </c>
      <c r="AB21" s="40">
        <f t="shared" si="10"/>
        <v>8.5106625722809461</v>
      </c>
      <c r="AC21" s="40">
        <v>0.47</v>
      </c>
      <c r="AD21" s="40">
        <f t="shared" si="11"/>
        <v>5.5224842485328978</v>
      </c>
      <c r="AE21" s="40">
        <v>12.8056</v>
      </c>
      <c r="AF21" s="40">
        <v>2.0076999999999998</v>
      </c>
      <c r="AG21" s="40">
        <f t="shared" si="12"/>
        <v>8.6086779124157484</v>
      </c>
      <c r="AH21" s="40">
        <v>1.94</v>
      </c>
      <c r="AI21" s="40">
        <f t="shared" si="13"/>
        <v>22.535399973578539</v>
      </c>
      <c r="AJ21" s="40">
        <f t="shared" si="14"/>
        <v>0.60760413303734429</v>
      </c>
      <c r="AK21" s="77">
        <f t="shared" si="15"/>
        <v>29.194659588311534</v>
      </c>
      <c r="AL21" s="88">
        <v>1.7090000000000001</v>
      </c>
      <c r="AM21" s="86">
        <f t="shared" si="16"/>
        <v>20.080692724984516</v>
      </c>
      <c r="AN21" s="88">
        <v>2.2200000000000002</v>
      </c>
      <c r="AO21" s="86">
        <f t="shared" si="17"/>
        <v>25.787931928528021</v>
      </c>
      <c r="AP21" s="86">
        <f t="shared" si="18"/>
        <v>0.81143410459246945</v>
      </c>
      <c r="AQ21" s="86">
        <f t="shared" si="19"/>
        <v>38.988448520753444</v>
      </c>
      <c r="AR21" s="86">
        <f t="shared" si="20"/>
        <v>74.880280431706069</v>
      </c>
      <c r="AS21" s="73">
        <f t="shared" si="2"/>
        <v>7.4376112861251888</v>
      </c>
      <c r="AT21" s="41">
        <v>7.4404000000000003</v>
      </c>
      <c r="AU21" s="20">
        <v>3.81</v>
      </c>
      <c r="AV21" s="20">
        <v>3.27</v>
      </c>
      <c r="AW21" s="42">
        <v>4.7275280000000004</v>
      </c>
      <c r="AX21" s="42">
        <v>0.24603649999999999</v>
      </c>
      <c r="AY21" s="40">
        <f t="shared" si="21"/>
        <v>19.21474252803954</v>
      </c>
      <c r="AZ21" s="20">
        <f t="shared" si="4"/>
        <v>2271.5212611255956</v>
      </c>
      <c r="BA21" s="68">
        <f t="shared" si="5"/>
        <v>118.21762679415703</v>
      </c>
      <c r="BB21" s="97">
        <v>1.127438522535497</v>
      </c>
      <c r="BC21" s="97">
        <v>0.14180225445920863</v>
      </c>
      <c r="BD21" s="97">
        <v>0.34699999999999998</v>
      </c>
      <c r="BE21" s="97">
        <v>0.1952602497724274</v>
      </c>
      <c r="BF21" s="97">
        <v>9.0773099655805767E-2</v>
      </c>
      <c r="BG21" s="97">
        <v>3.5434171576317459E-2</v>
      </c>
      <c r="BH21" s="97">
        <v>8.2147568166485354E-3</v>
      </c>
      <c r="BI21" s="97">
        <v>0.33606907152573423</v>
      </c>
    </row>
    <row r="22" spans="1:61" x14ac:dyDescent="0.2">
      <c r="A22" s="43">
        <v>16</v>
      </c>
      <c r="B22" s="43">
        <v>7</v>
      </c>
      <c r="C22" s="44" t="s">
        <v>35</v>
      </c>
      <c r="D22" s="44" t="s">
        <v>35</v>
      </c>
      <c r="E22" s="44" t="s">
        <v>249</v>
      </c>
      <c r="F22" s="45">
        <v>6</v>
      </c>
      <c r="G22" s="63">
        <v>17614080</v>
      </c>
      <c r="H22" s="64">
        <v>4324680</v>
      </c>
      <c r="I22" s="43">
        <v>5</v>
      </c>
      <c r="J22" s="46">
        <v>40696</v>
      </c>
      <c r="K22" s="43"/>
      <c r="L22" s="43">
        <v>150.80000000000001</v>
      </c>
      <c r="M22" s="43">
        <v>131.30000000000001</v>
      </c>
      <c r="N22" s="43">
        <v>0.73829999999999996</v>
      </c>
      <c r="O22" s="43">
        <v>10.8682</v>
      </c>
      <c r="P22" s="43">
        <v>8.1103000000000005</v>
      </c>
      <c r="Q22" s="43">
        <f t="shared" si="6"/>
        <v>7.3720000000000008</v>
      </c>
      <c r="R22" s="43">
        <v>0.73860000000000003</v>
      </c>
      <c r="S22" s="43">
        <v>10.535</v>
      </c>
      <c r="T22" s="43">
        <v>8.0866000000000007</v>
      </c>
      <c r="U22" s="43">
        <f t="shared" si="0"/>
        <v>7.3480000000000008</v>
      </c>
      <c r="V22" s="18">
        <f t="shared" si="1"/>
        <v>32.169080436502817</v>
      </c>
      <c r="W22" s="18">
        <f t="shared" si="7"/>
        <v>30.251542477456095</v>
      </c>
      <c r="X22" s="19">
        <f t="shared" si="8"/>
        <v>0.93749470933549273</v>
      </c>
      <c r="Y22" s="19">
        <f t="shared" si="9"/>
        <v>0.96399710239052794</v>
      </c>
      <c r="Z22" s="43">
        <v>12.368399999999999</v>
      </c>
      <c r="AA22" s="43">
        <v>2.2566000000000002</v>
      </c>
      <c r="AB22" s="47">
        <f t="shared" si="10"/>
        <v>8.6267682202183202</v>
      </c>
      <c r="AC22" s="47">
        <v>0.504</v>
      </c>
      <c r="AD22" s="47">
        <f t="shared" si="11"/>
        <v>5.8422805288635082</v>
      </c>
      <c r="AE22" s="47">
        <v>12.753299999999999</v>
      </c>
      <c r="AF22" s="47">
        <v>2.1562000000000001</v>
      </c>
      <c r="AG22" s="47">
        <f t="shared" si="12"/>
        <v>8.8952300332225906</v>
      </c>
      <c r="AH22" s="47">
        <v>2.3849999999999998</v>
      </c>
      <c r="AI22" s="47">
        <f t="shared" si="13"/>
        <v>26.812122801684929</v>
      </c>
      <c r="AJ22" s="47">
        <f t="shared" si="14"/>
        <v>0.74892293831505075</v>
      </c>
      <c r="AK22" s="78">
        <f t="shared" si="15"/>
        <v>36.097977122475449</v>
      </c>
      <c r="AL22" s="89">
        <v>0.46200000000000002</v>
      </c>
      <c r="AM22" s="87">
        <f t="shared" si="16"/>
        <v>5.3554238181248834</v>
      </c>
      <c r="AN22" s="89">
        <v>0.41899999999999998</v>
      </c>
      <c r="AO22" s="87">
        <f t="shared" si="17"/>
        <v>4.710389708136681</v>
      </c>
      <c r="AP22" s="87">
        <f t="shared" si="18"/>
        <v>0.72588600581547214</v>
      </c>
      <c r="AQ22" s="87">
        <f t="shared" si="19"/>
        <v>34.987600313597447</v>
      </c>
      <c r="AR22" s="87">
        <f t="shared" si="20"/>
        <v>103.17362951138568</v>
      </c>
      <c r="AS22" s="74">
        <f t="shared" si="2"/>
        <v>7.1686173108328788</v>
      </c>
      <c r="AT22" s="48">
        <v>7.1567999999999996</v>
      </c>
      <c r="AU22" s="18">
        <v>4.38</v>
      </c>
      <c r="AV22" s="18">
        <v>3.75</v>
      </c>
      <c r="AW22" s="49">
        <v>4.5957059999999998</v>
      </c>
      <c r="AX22" s="49">
        <v>0.28024070000000001</v>
      </c>
      <c r="AY22" s="47">
        <f t="shared" si="21"/>
        <v>16.399138312172358</v>
      </c>
      <c r="AZ22" s="18">
        <f t="shared" si="4"/>
        <v>2215.1236337193818</v>
      </c>
      <c r="BA22" s="69">
        <f t="shared" si="5"/>
        <v>135.07561138594662</v>
      </c>
      <c r="BB22" s="98">
        <v>0.49811898237055152</v>
      </c>
      <c r="BC22" s="98">
        <v>9.5717399230346764E-2</v>
      </c>
      <c r="BD22" s="98">
        <v>0.309</v>
      </c>
      <c r="BE22" s="98">
        <v>0.17678073429433686</v>
      </c>
      <c r="BF22" s="98">
        <v>6.8826355022323288E-2</v>
      </c>
      <c r="BG22" s="98">
        <v>9.0316372671372547E-2</v>
      </c>
      <c r="BH22" s="98">
        <v>7.0978061703619068E-3</v>
      </c>
      <c r="BI22" s="98">
        <v>0.30192919899218945</v>
      </c>
    </row>
    <row r="23" spans="1:61" x14ac:dyDescent="0.2">
      <c r="A23" s="36">
        <v>17</v>
      </c>
      <c r="B23" s="36">
        <v>3</v>
      </c>
      <c r="C23" s="37" t="s">
        <v>36</v>
      </c>
      <c r="D23" s="37" t="s">
        <v>67</v>
      </c>
      <c r="E23" s="37" t="s">
        <v>234</v>
      </c>
      <c r="F23" s="38">
        <v>5</v>
      </c>
      <c r="G23" s="65">
        <v>17613550</v>
      </c>
      <c r="H23" s="66">
        <v>4324300</v>
      </c>
      <c r="I23" s="36">
        <v>5</v>
      </c>
      <c r="J23" s="39">
        <v>40696</v>
      </c>
      <c r="K23" s="36"/>
      <c r="L23" s="36">
        <v>110.7</v>
      </c>
      <c r="M23" s="36">
        <v>100.9</v>
      </c>
      <c r="N23" s="36">
        <v>0.73280000000000001</v>
      </c>
      <c r="O23" s="36">
        <v>10.420299999999999</v>
      </c>
      <c r="P23" s="36">
        <v>7.2901999999999996</v>
      </c>
      <c r="Q23" s="36">
        <f t="shared" si="6"/>
        <v>6.5573999999999995</v>
      </c>
      <c r="R23" s="36">
        <v>0.73860000000000003</v>
      </c>
      <c r="S23" s="36">
        <v>10.5566</v>
      </c>
      <c r="T23" s="36">
        <v>7.5788000000000002</v>
      </c>
      <c r="U23" s="36">
        <f t="shared" si="0"/>
        <v>6.8402000000000003</v>
      </c>
      <c r="V23" s="20">
        <f t="shared" si="1"/>
        <v>37.070909666708253</v>
      </c>
      <c r="W23" s="20">
        <f t="shared" si="7"/>
        <v>35.204516605725324</v>
      </c>
      <c r="X23" s="21">
        <f t="shared" si="8"/>
        <v>0.66837318048727767</v>
      </c>
      <c r="Y23" s="21">
        <f t="shared" si="9"/>
        <v>0.68819623941919106</v>
      </c>
      <c r="Z23" s="36">
        <v>12.546799999999999</v>
      </c>
      <c r="AA23" s="36">
        <v>2.0789</v>
      </c>
      <c r="AB23" s="40">
        <f t="shared" si="10"/>
        <v>8.1297597105128556</v>
      </c>
      <c r="AC23" s="40">
        <v>1.355</v>
      </c>
      <c r="AD23" s="40">
        <f t="shared" si="11"/>
        <v>16.667159279600916</v>
      </c>
      <c r="AE23" s="40">
        <v>12.3413</v>
      </c>
      <c r="AF23" s="40">
        <v>2.0589</v>
      </c>
      <c r="AG23" s="40">
        <f t="shared" si="12"/>
        <v>7.9966049921376214</v>
      </c>
      <c r="AH23" s="40">
        <v>4.4225000000000003</v>
      </c>
      <c r="AI23" s="40">
        <f t="shared" si="13"/>
        <v>55.30471999490117</v>
      </c>
      <c r="AJ23" s="40">
        <f t="shared" si="14"/>
        <v>1.3799128826892948</v>
      </c>
      <c r="AK23" s="77">
        <f t="shared" si="15"/>
        <v>47.482542829643407</v>
      </c>
      <c r="AL23" s="88">
        <v>0.44400000000000001</v>
      </c>
      <c r="AM23" s="86">
        <f t="shared" si="16"/>
        <v>5.4614160296256875</v>
      </c>
      <c r="AN23" s="88">
        <v>0.30399999999999999</v>
      </c>
      <c r="AO23" s="86">
        <f t="shared" si="17"/>
        <v>3.8016133133860839</v>
      </c>
      <c r="AP23" s="86">
        <f t="shared" si="18"/>
        <v>1.3206342142521661</v>
      </c>
      <c r="AQ23" s="86">
        <f t="shared" si="19"/>
        <v>45.442774994832952</v>
      </c>
      <c r="AR23" s="86">
        <f t="shared" si="20"/>
        <v>104.48865157341818</v>
      </c>
      <c r="AS23" s="73">
        <f t="shared" si="2"/>
        <v>7.7165872342913948</v>
      </c>
      <c r="AT23" s="41">
        <v>7.7111000000000001</v>
      </c>
      <c r="AU23" s="20">
        <v>3.93</v>
      </c>
      <c r="AV23" s="20">
        <v>3.35</v>
      </c>
      <c r="AW23" s="42">
        <v>6.5431429999999997</v>
      </c>
      <c r="AX23" s="42">
        <v>0.43862459999999998</v>
      </c>
      <c r="AY23" s="40">
        <f t="shared" si="21"/>
        <v>14.917410013027085</v>
      </c>
      <c r="AZ23" s="20">
        <f t="shared" si="4"/>
        <v>2251.4832032910022</v>
      </c>
      <c r="BA23" s="68">
        <f t="shared" si="5"/>
        <v>150.92990011837344</v>
      </c>
      <c r="BB23" s="97">
        <v>0.13750059222851077</v>
      </c>
      <c r="BC23" s="97">
        <v>0.4355021814045017</v>
      </c>
      <c r="BD23" s="97">
        <v>0.10199999999999999</v>
      </c>
      <c r="BE23" s="97">
        <v>0.19711428295105307</v>
      </c>
      <c r="BF23" s="97">
        <v>0.12472630645048392</v>
      </c>
      <c r="BG23" s="97">
        <v>0.54887547686809313</v>
      </c>
      <c r="BH23" s="97">
        <v>5.5887893731468834E-3</v>
      </c>
      <c r="BI23" s="97">
        <v>0.10238749456439045</v>
      </c>
    </row>
    <row r="24" spans="1:61" x14ac:dyDescent="0.2">
      <c r="A24" s="43">
        <v>18</v>
      </c>
      <c r="B24" s="43">
        <v>7</v>
      </c>
      <c r="C24" s="44" t="s">
        <v>37</v>
      </c>
      <c r="D24" s="44" t="s">
        <v>37</v>
      </c>
      <c r="E24" s="44" t="s">
        <v>240</v>
      </c>
      <c r="F24" s="45">
        <v>7</v>
      </c>
      <c r="G24" s="63">
        <v>17613880</v>
      </c>
      <c r="H24" s="64">
        <v>4324640</v>
      </c>
      <c r="I24" s="43">
        <v>5</v>
      </c>
      <c r="J24" s="46">
        <v>40696</v>
      </c>
      <c r="K24" s="43"/>
      <c r="L24" s="43">
        <v>157.19999999999999</v>
      </c>
      <c r="M24" s="43">
        <v>149</v>
      </c>
      <c r="N24" s="43">
        <v>0.73299999999999998</v>
      </c>
      <c r="O24" s="43">
        <v>10.7813</v>
      </c>
      <c r="P24" s="43">
        <v>8.3109000000000002</v>
      </c>
      <c r="Q24" s="43">
        <f t="shared" si="6"/>
        <v>7.5779000000000005</v>
      </c>
      <c r="R24" s="43">
        <v>0.73719999999999997</v>
      </c>
      <c r="S24" s="43">
        <v>10.748200000000001</v>
      </c>
      <c r="T24" s="43">
        <v>8.3889999999999993</v>
      </c>
      <c r="U24" s="43">
        <f t="shared" si="0"/>
        <v>7.6517999999999997</v>
      </c>
      <c r="V24" s="18">
        <f t="shared" si="1"/>
        <v>29.712557854804146</v>
      </c>
      <c r="W24" s="18">
        <f t="shared" si="7"/>
        <v>28.808544686552175</v>
      </c>
      <c r="X24" s="19">
        <f t="shared" si="8"/>
        <v>1.102403039961493</v>
      </c>
      <c r="Y24" s="19">
        <f t="shared" si="9"/>
        <v>1.1165817728109186</v>
      </c>
      <c r="Z24" s="43">
        <v>12.309799999999999</v>
      </c>
      <c r="AA24" s="43">
        <v>2.1225000000000001</v>
      </c>
      <c r="AB24" s="47">
        <f t="shared" si="10"/>
        <v>8.7635257661747996</v>
      </c>
      <c r="AC24" s="47">
        <v>0.248</v>
      </c>
      <c r="AD24" s="47">
        <f t="shared" si="11"/>
        <v>2.8299112322716407</v>
      </c>
      <c r="AE24" s="47">
        <v>11.9975</v>
      </c>
      <c r="AF24" s="47">
        <v>1.9462999999999999</v>
      </c>
      <c r="AG24" s="47">
        <f t="shared" si="12"/>
        <v>8.5411948512309035</v>
      </c>
      <c r="AH24" s="47">
        <v>1.7630000000000001</v>
      </c>
      <c r="AI24" s="47">
        <f t="shared" si="13"/>
        <v>20.641140153194463</v>
      </c>
      <c r="AJ24" s="47">
        <f t="shared" si="14"/>
        <v>0.63611531860438653</v>
      </c>
      <c r="AK24" s="78">
        <f t="shared" si="15"/>
        <v>35.513738507973414</v>
      </c>
      <c r="AL24" s="89">
        <v>0.61599999999999999</v>
      </c>
      <c r="AM24" s="87">
        <f t="shared" si="16"/>
        <v>7.0291343511263333</v>
      </c>
      <c r="AN24" s="89">
        <v>0.53600000000000003</v>
      </c>
      <c r="AO24" s="87">
        <f t="shared" si="17"/>
        <v>6.2754685888328039</v>
      </c>
      <c r="AP24" s="87">
        <f t="shared" si="18"/>
        <v>0.60919868423676049</v>
      </c>
      <c r="AQ24" s="87">
        <f t="shared" si="19"/>
        <v>34.011007341958056</v>
      </c>
      <c r="AR24" s="87">
        <f t="shared" si="20"/>
        <v>104.41836712128634</v>
      </c>
      <c r="AS24" s="74">
        <f t="shared" si="2"/>
        <v>7.0233147756083536</v>
      </c>
      <c r="AT24" s="48">
        <v>7.0174000000000003</v>
      </c>
      <c r="AU24" s="18">
        <v>4.68</v>
      </c>
      <c r="AV24" s="18">
        <v>3.88</v>
      </c>
      <c r="AW24" s="49">
        <v>4.2287660000000002</v>
      </c>
      <c r="AX24" s="49">
        <v>0.28639219999999999</v>
      </c>
      <c r="AY24" s="47">
        <f t="shared" si="21"/>
        <v>14.765646550429796</v>
      </c>
      <c r="AZ24" s="18">
        <f t="shared" si="4"/>
        <v>2360.8815185412686</v>
      </c>
      <c r="BA24" s="69">
        <f t="shared" si="5"/>
        <v>159.8901551976096</v>
      </c>
      <c r="BB24" s="98">
        <v>0.18213760373403692</v>
      </c>
      <c r="BC24" s="98">
        <v>0.24744452039356929</v>
      </c>
      <c r="BD24" s="98">
        <v>9.2999999999999999E-2</v>
      </c>
      <c r="BE24" s="98">
        <v>0.22624005839164216</v>
      </c>
      <c r="BF24" s="98">
        <v>9.5988783022856086E-2</v>
      </c>
      <c r="BG24" s="98">
        <v>6.1438348983406756E-2</v>
      </c>
      <c r="BH24" s="98">
        <v>3.7584897964823955E-3</v>
      </c>
      <c r="BI24" s="98">
        <v>8.370744040796993E-2</v>
      </c>
    </row>
    <row r="25" spans="1:61" x14ac:dyDescent="0.2">
      <c r="A25" s="36">
        <v>19</v>
      </c>
      <c r="B25" s="36">
        <v>3</v>
      </c>
      <c r="C25" s="37" t="s">
        <v>38</v>
      </c>
      <c r="D25" s="37" t="s">
        <v>250</v>
      </c>
      <c r="E25" s="37" t="s">
        <v>237</v>
      </c>
      <c r="F25" s="38">
        <v>8</v>
      </c>
      <c r="G25" s="65">
        <v>17613700</v>
      </c>
      <c r="H25" s="66">
        <v>4324150</v>
      </c>
      <c r="I25" s="36">
        <v>5</v>
      </c>
      <c r="J25" s="39">
        <v>40696</v>
      </c>
      <c r="K25" s="36"/>
      <c r="L25" s="36">
        <v>138.80000000000001</v>
      </c>
      <c r="M25" s="36">
        <v>123.2</v>
      </c>
      <c r="N25" s="36">
        <v>0.83420000000000005</v>
      </c>
      <c r="O25" s="36">
        <v>10.5451</v>
      </c>
      <c r="P25" s="36">
        <v>7.6600999999999999</v>
      </c>
      <c r="Q25" s="36">
        <f t="shared" si="6"/>
        <v>6.8258999999999999</v>
      </c>
      <c r="R25" s="36">
        <v>0.73570000000000002</v>
      </c>
      <c r="S25" s="36">
        <v>10.5282</v>
      </c>
      <c r="T25" s="36">
        <v>7.8808999999999996</v>
      </c>
      <c r="U25" s="36">
        <f t="shared" si="0"/>
        <v>7.1451999999999991</v>
      </c>
      <c r="V25" s="20">
        <f t="shared" si="1"/>
        <v>35.269461645693262</v>
      </c>
      <c r="W25" s="20">
        <f t="shared" si="7"/>
        <v>32.132748238065396</v>
      </c>
      <c r="X25" s="21">
        <f t="shared" si="8"/>
        <v>0.83945287634216759</v>
      </c>
      <c r="Y25" s="21">
        <f t="shared" si="9"/>
        <v>0.88013109653372046</v>
      </c>
      <c r="Z25" s="36">
        <v>12.7072</v>
      </c>
      <c r="AA25" s="36">
        <v>2.1894999999999998</v>
      </c>
      <c r="AB25" s="40">
        <f t="shared" si="10"/>
        <v>8.6240274158925558</v>
      </c>
      <c r="AC25" s="40">
        <v>0.879</v>
      </c>
      <c r="AD25" s="40">
        <f t="shared" si="11"/>
        <v>10.192453683300666</v>
      </c>
      <c r="AE25" s="40">
        <v>12.543900000000001</v>
      </c>
      <c r="AF25" s="40">
        <v>2.1385000000000001</v>
      </c>
      <c r="AG25" s="40">
        <f t="shared" si="12"/>
        <v>8.5132001937653161</v>
      </c>
      <c r="AH25" s="40">
        <v>3.0359999999999996</v>
      </c>
      <c r="AI25" s="40">
        <f t="shared" si="13"/>
        <v>35.662264846343319</v>
      </c>
      <c r="AJ25" s="40">
        <f t="shared" si="14"/>
        <v>0.90963611296580904</v>
      </c>
      <c r="AK25" s="77">
        <f t="shared" si="15"/>
        <v>40.029951477563436</v>
      </c>
      <c r="AL25" s="88">
        <v>0.58499999999999996</v>
      </c>
      <c r="AM25" s="86">
        <f t="shared" si="16"/>
        <v>6.7833736117530021</v>
      </c>
      <c r="AN25" s="88">
        <v>0.154</v>
      </c>
      <c r="AO25" s="86">
        <f t="shared" si="17"/>
        <v>1.8089554632203135</v>
      </c>
      <c r="AP25" s="86">
        <f t="shared" si="18"/>
        <v>0.73197832194678447</v>
      </c>
      <c r="AQ25" s="86">
        <f t="shared" si="19"/>
        <v>32.211844156696806</v>
      </c>
      <c r="AR25" s="86">
        <f t="shared" si="20"/>
        <v>124.27090880868197</v>
      </c>
      <c r="AS25" s="73">
        <f t="shared" si="2"/>
        <v>7.3673235178861338</v>
      </c>
      <c r="AT25" s="41">
        <v>7.3730000000000002</v>
      </c>
      <c r="AU25" s="20">
        <v>4.26</v>
      </c>
      <c r="AV25" s="20">
        <v>3.75</v>
      </c>
      <c r="AW25" s="42">
        <v>4.2203179999999998</v>
      </c>
      <c r="AX25" s="42">
        <v>0.28873090000000001</v>
      </c>
      <c r="AY25" s="40">
        <f t="shared" si="21"/>
        <v>14.616786772735441</v>
      </c>
      <c r="AZ25" s="20">
        <f t="shared" si="4"/>
        <v>1857.2165545304993</v>
      </c>
      <c r="BA25" s="68">
        <f t="shared" si="5"/>
        <v>127.06052181008401</v>
      </c>
      <c r="BB25" s="97">
        <v>0.27247925694248054</v>
      </c>
      <c r="BC25" s="97">
        <v>0.14760787040223197</v>
      </c>
      <c r="BD25" s="97">
        <v>0.223</v>
      </c>
      <c r="BE25" s="97">
        <v>0.19918621841570588</v>
      </c>
      <c r="BF25" s="97">
        <v>8.6008056971384236E-2</v>
      </c>
      <c r="BG25" s="97">
        <v>0.2085090901735546</v>
      </c>
      <c r="BH25" s="97">
        <v>6.476920968413207E-3</v>
      </c>
      <c r="BI25" s="97">
        <v>0.2142302200853663</v>
      </c>
    </row>
    <row r="26" spans="1:61" x14ac:dyDescent="0.2">
      <c r="A26" s="43">
        <v>20</v>
      </c>
      <c r="B26" s="43">
        <v>7</v>
      </c>
      <c r="C26" s="44" t="s">
        <v>39</v>
      </c>
      <c r="D26" s="44" t="s">
        <v>39</v>
      </c>
      <c r="E26" s="44" t="s">
        <v>241</v>
      </c>
      <c r="F26" s="45">
        <v>11</v>
      </c>
      <c r="G26" s="63">
        <v>17613920</v>
      </c>
      <c r="H26" s="64">
        <v>4324480</v>
      </c>
      <c r="I26" s="43">
        <v>5</v>
      </c>
      <c r="J26" s="46">
        <v>40697</v>
      </c>
      <c r="K26" s="43"/>
      <c r="L26" s="43">
        <v>134.80000000000001</v>
      </c>
      <c r="M26" s="43">
        <v>119.6</v>
      </c>
      <c r="N26" s="43">
        <v>0.74260000000000004</v>
      </c>
      <c r="O26" s="43">
        <v>10.9834</v>
      </c>
      <c r="P26" s="43">
        <v>8.0286000000000008</v>
      </c>
      <c r="Q26" s="43">
        <f t="shared" si="6"/>
        <v>7.2860000000000005</v>
      </c>
      <c r="R26" s="43">
        <v>0.73709999999999998</v>
      </c>
      <c r="S26" s="43">
        <v>10.7576</v>
      </c>
      <c r="T26" s="43">
        <v>7.9306999999999999</v>
      </c>
      <c r="U26" s="43">
        <f t="shared" si="0"/>
        <v>7.1936</v>
      </c>
      <c r="V26" s="18">
        <f t="shared" si="1"/>
        <v>33.663528597701983</v>
      </c>
      <c r="W26" s="18">
        <f t="shared" si="7"/>
        <v>33.130066185766346</v>
      </c>
      <c r="X26" s="19">
        <f t="shared" si="8"/>
        <v>0.8351412610226151</v>
      </c>
      <c r="Y26" s="19">
        <f t="shared" si="9"/>
        <v>0.84185727201919436</v>
      </c>
      <c r="Z26" s="43">
        <v>12.7018</v>
      </c>
      <c r="AA26" s="43">
        <v>2.2589000000000001</v>
      </c>
      <c r="AB26" s="47">
        <f t="shared" si="10"/>
        <v>8.4936852532163307</v>
      </c>
      <c r="AC26" s="47">
        <v>1.1479999999999999</v>
      </c>
      <c r="AD26" s="47">
        <f t="shared" si="11"/>
        <v>13.515923486395769</v>
      </c>
      <c r="AE26" s="47">
        <v>12.697800000000001</v>
      </c>
      <c r="AF26" s="47">
        <v>2.0556000000000001</v>
      </c>
      <c r="AG26" s="47">
        <f t="shared" si="12"/>
        <v>8.491010455863762</v>
      </c>
      <c r="AH26" s="47">
        <v>4.9735000000000005</v>
      </c>
      <c r="AI26" s="47">
        <f t="shared" si="13"/>
        <v>58.573711878606595</v>
      </c>
      <c r="AJ26" s="47">
        <f t="shared" si="14"/>
        <v>1.6092067282932436</v>
      </c>
      <c r="AK26" s="78">
        <f t="shared" si="15"/>
        <v>67.736119319794142</v>
      </c>
      <c r="AL26" s="89">
        <v>0.69699999999999995</v>
      </c>
      <c r="AM26" s="87">
        <f t="shared" si="16"/>
        <v>8.2060964024545751</v>
      </c>
      <c r="AN26" s="89">
        <v>0.44400000000000001</v>
      </c>
      <c r="AO26" s="87">
        <f t="shared" si="17"/>
        <v>5.2290596308638442</v>
      </c>
      <c r="AP26" s="87">
        <f t="shared" si="18"/>
        <v>1.5028839864507175</v>
      </c>
      <c r="AQ26" s="87">
        <f t="shared" si="19"/>
        <v>63.260690649736652</v>
      </c>
      <c r="AR26" s="87">
        <f t="shared" si="20"/>
        <v>107.07458079273455</v>
      </c>
      <c r="AS26" s="74">
        <f t="shared" si="2"/>
        <v>7.4772019572953736</v>
      </c>
      <c r="AT26" s="48">
        <v>7.4775</v>
      </c>
      <c r="AU26" s="18">
        <v>4.49</v>
      </c>
      <c r="AV26" s="18">
        <v>3.88</v>
      </c>
      <c r="AW26" s="49">
        <v>4.5277919999999998</v>
      </c>
      <c r="AX26" s="49">
        <v>0.35648059999999998</v>
      </c>
      <c r="AY26" s="47">
        <f t="shared" si="21"/>
        <v>12.701370004426609</v>
      </c>
      <c r="AZ26" s="18">
        <f t="shared" si="4"/>
        <v>1905.877310695166</v>
      </c>
      <c r="BA26" s="69">
        <f t="shared" si="5"/>
        <v>150.05289272188281</v>
      </c>
      <c r="BB26" s="98">
        <v>0.22539195490606637</v>
      </c>
      <c r="BC26" s="98">
        <v>0.44514870789374406</v>
      </c>
      <c r="BD26" s="98">
        <v>0.30199999999999999</v>
      </c>
      <c r="BE26" s="98">
        <v>0.31845064542435719</v>
      </c>
      <c r="BF26" s="98">
        <v>0.15180385196897339</v>
      </c>
      <c r="BG26" s="98">
        <v>0.26623829268172083</v>
      </c>
      <c r="BH26" s="98">
        <v>9.5527885366978871E-3</v>
      </c>
      <c r="BI26" s="98">
        <v>0.288368781541403</v>
      </c>
    </row>
    <row r="27" spans="1:61" x14ac:dyDescent="0.2">
      <c r="A27" s="36">
        <v>21</v>
      </c>
      <c r="B27" s="36">
        <v>3</v>
      </c>
      <c r="C27" s="37" t="s">
        <v>40</v>
      </c>
      <c r="D27" s="37" t="s">
        <v>46</v>
      </c>
      <c r="E27" s="37" t="s">
        <v>235</v>
      </c>
      <c r="F27" s="38">
        <v>16</v>
      </c>
      <c r="G27" s="65">
        <v>17613600</v>
      </c>
      <c r="H27" s="66">
        <v>4323750</v>
      </c>
      <c r="I27" s="36">
        <v>5</v>
      </c>
      <c r="J27" s="39">
        <v>40696</v>
      </c>
      <c r="K27" s="36"/>
      <c r="L27" s="36">
        <v>115.1</v>
      </c>
      <c r="M27" s="36">
        <v>109.5</v>
      </c>
      <c r="N27" s="36">
        <v>0.73480000000000001</v>
      </c>
      <c r="O27" s="36">
        <v>10.513</v>
      </c>
      <c r="P27" s="36">
        <v>7.9981999999999998</v>
      </c>
      <c r="Q27" s="36">
        <f t="shared" si="6"/>
        <v>7.2633999999999999</v>
      </c>
      <c r="R27" s="36">
        <v>0.80920000000000003</v>
      </c>
      <c r="S27" s="36">
        <v>10.437200000000001</v>
      </c>
      <c r="T27" s="36">
        <v>8.0280000000000005</v>
      </c>
      <c r="U27" s="36">
        <f t="shared" si="0"/>
        <v>7.2188000000000008</v>
      </c>
      <c r="V27" s="20">
        <f t="shared" si="1"/>
        <v>30.910301531437266</v>
      </c>
      <c r="W27" s="20">
        <f t="shared" si="7"/>
        <v>30.835856359943275</v>
      </c>
      <c r="X27" s="21">
        <f t="shared" si="8"/>
        <v>0.79634968234817038</v>
      </c>
      <c r="Y27" s="21">
        <f t="shared" si="9"/>
        <v>0.79720776090381174</v>
      </c>
      <c r="Z27" s="36">
        <v>12.4337</v>
      </c>
      <c r="AA27" s="36">
        <v>2.1987000000000001</v>
      </c>
      <c r="AB27" s="40">
        <f t="shared" si="10"/>
        <v>8.5996621277737315</v>
      </c>
      <c r="AC27" s="40">
        <v>0.38600000000000001</v>
      </c>
      <c r="AD27" s="40">
        <f t="shared" si="11"/>
        <v>4.4885484367270969</v>
      </c>
      <c r="AE27" s="40">
        <v>12.4231</v>
      </c>
      <c r="AF27" s="40">
        <v>2.2212999999999998</v>
      </c>
      <c r="AG27" s="40">
        <f t="shared" si="12"/>
        <v>8.5923307285478856</v>
      </c>
      <c r="AH27" s="40">
        <v>2.4609999999999999</v>
      </c>
      <c r="AI27" s="40">
        <f t="shared" si="13"/>
        <v>28.64182115131306</v>
      </c>
      <c r="AJ27" s="40">
        <f t="shared" si="14"/>
        <v>0.86261688266378445</v>
      </c>
      <c r="AK27" s="77">
        <f t="shared" si="15"/>
        <v>34.384243677311083</v>
      </c>
      <c r="AL27" s="88">
        <v>0.86899999999999999</v>
      </c>
      <c r="AM27" s="86">
        <f t="shared" si="16"/>
        <v>10.105048164548826</v>
      </c>
      <c r="AN27" s="88">
        <v>0.249</v>
      </c>
      <c r="AO27" s="86">
        <f t="shared" si="17"/>
        <v>2.8979331437126996</v>
      </c>
      <c r="AP27" s="86">
        <f t="shared" si="18"/>
        <v>0.6052199176339228</v>
      </c>
      <c r="AQ27" s="86">
        <f t="shared" si="19"/>
        <v>24.124300769566446</v>
      </c>
      <c r="AR27" s="86">
        <f t="shared" si="20"/>
        <v>142.52949341722632</v>
      </c>
      <c r="AS27" s="73">
        <f t="shared" si="2"/>
        <v>7.2291793649914116</v>
      </c>
      <c r="AT27" s="41">
        <v>7.2253999999999996</v>
      </c>
      <c r="AU27" s="20">
        <v>4.08</v>
      </c>
      <c r="AV27" s="20">
        <v>3.29</v>
      </c>
      <c r="AW27" s="42">
        <v>5.2716570000000003</v>
      </c>
      <c r="AX27" s="42">
        <v>0.27530949999999998</v>
      </c>
      <c r="AY27" s="40">
        <f t="shared" si="21"/>
        <v>19.148111489069578</v>
      </c>
      <c r="AZ27" s="20">
        <f t="shared" si="4"/>
        <v>2101.3029366114529</v>
      </c>
      <c r="BA27" s="68">
        <f t="shared" si="5"/>
        <v>109.73943502527396</v>
      </c>
      <c r="BB27" s="97">
        <v>0.36990671435899075</v>
      </c>
      <c r="BC27" s="97">
        <v>6.8010583439719621E-2</v>
      </c>
      <c r="BD27" s="97">
        <v>0.23300000000000001</v>
      </c>
      <c r="BE27" s="97">
        <v>0.12153223194747186</v>
      </c>
      <c r="BF27" s="97">
        <v>5.9338437534318923E-2</v>
      </c>
      <c r="BG27" s="97">
        <v>4.7730523475111496E-2</v>
      </c>
      <c r="BH27" s="97">
        <v>7.091176444702826E-3</v>
      </c>
      <c r="BI27" s="97">
        <v>0.20097932341823432</v>
      </c>
    </row>
    <row r="28" spans="1:61" x14ac:dyDescent="0.2">
      <c r="A28" s="43">
        <v>22</v>
      </c>
      <c r="B28" s="43">
        <v>7</v>
      </c>
      <c r="C28" s="44" t="s">
        <v>41</v>
      </c>
      <c r="D28" s="44" t="s">
        <v>41</v>
      </c>
      <c r="E28" s="44" t="s">
        <v>237</v>
      </c>
      <c r="F28" s="45">
        <v>9</v>
      </c>
      <c r="G28" s="63">
        <v>17613760</v>
      </c>
      <c r="H28" s="64">
        <v>4324560</v>
      </c>
      <c r="I28" s="43">
        <v>5</v>
      </c>
      <c r="J28" s="46">
        <v>40697</v>
      </c>
      <c r="K28" s="43"/>
      <c r="L28" s="43">
        <v>158.19999999999999</v>
      </c>
      <c r="M28" s="43">
        <v>137.30000000000001</v>
      </c>
      <c r="N28" s="43">
        <v>0.81710000000000005</v>
      </c>
      <c r="O28" s="43">
        <v>10.677099999999999</v>
      </c>
      <c r="P28" s="43">
        <v>8.2284000000000006</v>
      </c>
      <c r="Q28" s="43">
        <f t="shared" si="6"/>
        <v>7.4113000000000007</v>
      </c>
      <c r="R28" s="43">
        <v>0.80620000000000003</v>
      </c>
      <c r="S28" s="43">
        <v>10.629099999999999</v>
      </c>
      <c r="T28" s="43">
        <v>8.2364999999999995</v>
      </c>
      <c r="U28" s="43">
        <f t="shared" si="0"/>
        <v>7.430299999999999</v>
      </c>
      <c r="V28" s="18">
        <f t="shared" si="1"/>
        <v>30.586957132554708</v>
      </c>
      <c r="W28" s="18">
        <f t="shared" si="7"/>
        <v>30.094739912128034</v>
      </c>
      <c r="X28" s="19">
        <f t="shared" si="8"/>
        <v>1.0032011353368673</v>
      </c>
      <c r="Y28" s="19">
        <f t="shared" si="9"/>
        <v>1.0103149694805076</v>
      </c>
      <c r="Z28" s="43">
        <v>12.402699999999999</v>
      </c>
      <c r="AA28" s="43">
        <v>2.2282999999999999</v>
      </c>
      <c r="AB28" s="47">
        <f t="shared" si="10"/>
        <v>8.6701396929184966</v>
      </c>
      <c r="AC28" s="47">
        <v>0.83599999999999997</v>
      </c>
      <c r="AD28" s="47">
        <f t="shared" si="11"/>
        <v>9.6422898547161733</v>
      </c>
      <c r="AE28" s="47">
        <v>12.169499999999999</v>
      </c>
      <c r="AF28" s="47">
        <v>2.2425999999999999</v>
      </c>
      <c r="AG28" s="47">
        <f t="shared" si="12"/>
        <v>8.5071206263935792</v>
      </c>
      <c r="AH28" s="47">
        <v>2.7694999999999999</v>
      </c>
      <c r="AI28" s="47">
        <f t="shared" si="13"/>
        <v>32.555080874338948</v>
      </c>
      <c r="AJ28" s="47">
        <f t="shared" si="14"/>
        <v>0.81831396498652764</v>
      </c>
      <c r="AK28" s="78">
        <f t="shared" si="15"/>
        <v>41.337742428041835</v>
      </c>
      <c r="AL28" s="89">
        <v>0.29899999999999999</v>
      </c>
      <c r="AM28" s="87">
        <f t="shared" si="16"/>
        <v>3.4486180222011185</v>
      </c>
      <c r="AN28" s="89">
        <v>0.154</v>
      </c>
      <c r="AO28" s="87">
        <f t="shared" si="17"/>
        <v>1.8102482233790209</v>
      </c>
      <c r="AP28" s="87">
        <f t="shared" si="18"/>
        <v>0.75980075788573842</v>
      </c>
      <c r="AQ28" s="87">
        <f t="shared" si="19"/>
        <v>38.38190397572982</v>
      </c>
      <c r="AR28" s="87">
        <f t="shared" si="20"/>
        <v>107.70112512964727</v>
      </c>
      <c r="AS28" s="74">
        <f t="shared" si="2"/>
        <v>7.1525375826009725</v>
      </c>
      <c r="AT28" s="48">
        <v>7.1539000000000001</v>
      </c>
      <c r="AU28" s="18">
        <v>4.16</v>
      </c>
      <c r="AV28" s="18">
        <v>3.59</v>
      </c>
      <c r="AW28" s="49">
        <v>4.7415750000000001</v>
      </c>
      <c r="AX28" s="49">
        <v>0.31930320000000001</v>
      </c>
      <c r="AY28" s="47">
        <f t="shared" si="21"/>
        <v>14.849757221349488</v>
      </c>
      <c r="AZ28" s="18">
        <f t="shared" si="4"/>
        <v>2395.2421007072689</v>
      </c>
      <c r="BA28" s="69">
        <f t="shared" si="5"/>
        <v>161.2984013815142</v>
      </c>
      <c r="BB28" s="98">
        <v>0.31702280268004779</v>
      </c>
      <c r="BC28" s="98">
        <v>7.810962801463249E-2</v>
      </c>
      <c r="BD28" s="98">
        <v>0.31</v>
      </c>
      <c r="BE28" s="98">
        <v>0.18599738926168</v>
      </c>
      <c r="BF28" s="98">
        <v>6.9453842948459202E-2</v>
      </c>
      <c r="BG28" s="98">
        <v>0.19974193318927716</v>
      </c>
      <c r="BH28" s="98">
        <v>5.9097418156951404E-3</v>
      </c>
      <c r="BI28" s="98">
        <v>0.28848040374162803</v>
      </c>
    </row>
    <row r="29" spans="1:61" x14ac:dyDescent="0.2">
      <c r="A29" s="36">
        <v>23</v>
      </c>
      <c r="B29" s="36">
        <v>3</v>
      </c>
      <c r="C29" s="37" t="s">
        <v>42</v>
      </c>
      <c r="D29" s="37" t="s">
        <v>45</v>
      </c>
      <c r="E29" s="37" t="s">
        <v>236</v>
      </c>
      <c r="F29" s="38">
        <v>5</v>
      </c>
      <c r="G29" s="65">
        <v>17613650</v>
      </c>
      <c r="H29" s="66">
        <v>4324300</v>
      </c>
      <c r="I29" s="36">
        <v>5</v>
      </c>
      <c r="J29" s="39">
        <v>40695</v>
      </c>
      <c r="K29" s="36"/>
      <c r="L29" s="36">
        <v>127.7</v>
      </c>
      <c r="M29" s="36">
        <v>122.2</v>
      </c>
      <c r="N29" s="36">
        <v>0.80169999999999997</v>
      </c>
      <c r="O29" s="36">
        <v>10.7471</v>
      </c>
      <c r="P29" s="36">
        <v>7.6623999999999999</v>
      </c>
      <c r="Q29" s="36">
        <f t="shared" si="6"/>
        <v>6.8606999999999996</v>
      </c>
      <c r="R29" s="36">
        <v>0.79959999999999998</v>
      </c>
      <c r="S29" s="36">
        <v>10.637700000000001</v>
      </c>
      <c r="T29" s="36">
        <v>7.6138000000000003</v>
      </c>
      <c r="U29" s="36">
        <f t="shared" si="0"/>
        <v>6.8142000000000005</v>
      </c>
      <c r="V29" s="20">
        <f t="shared" si="1"/>
        <v>36.162313554354199</v>
      </c>
      <c r="W29" s="20">
        <f t="shared" si="7"/>
        <v>35.942919992103555</v>
      </c>
      <c r="X29" s="21">
        <f t="shared" si="8"/>
        <v>0.82115424038504403</v>
      </c>
      <c r="Y29" s="21">
        <f t="shared" si="9"/>
        <v>0.82397633441736284</v>
      </c>
      <c r="Z29" s="36">
        <v>12.186500000000001</v>
      </c>
      <c r="AA29" s="36">
        <v>2.0114000000000001</v>
      </c>
      <c r="AB29" s="40">
        <f t="shared" si="10"/>
        <v>7.8063160551623012</v>
      </c>
      <c r="AC29" s="40">
        <v>0.71</v>
      </c>
      <c r="AD29" s="40">
        <f t="shared" si="11"/>
        <v>9.095199258944664</v>
      </c>
      <c r="AE29" s="40">
        <v>12.695399999999999</v>
      </c>
      <c r="AF29" s="40">
        <v>2.0973999999999999</v>
      </c>
      <c r="AG29" s="40">
        <f t="shared" si="12"/>
        <v>8.132302535322486</v>
      </c>
      <c r="AH29" s="40">
        <v>2.6475</v>
      </c>
      <c r="AI29" s="40">
        <f t="shared" si="13"/>
        <v>32.555355491272472</v>
      </c>
      <c r="AJ29" s="40">
        <f t="shared" si="14"/>
        <v>0.83786272258313599</v>
      </c>
      <c r="AK29" s="77">
        <f t="shared" si="15"/>
        <v>34.518952744950205</v>
      </c>
      <c r="AL29" s="88">
        <v>0.23200000000000001</v>
      </c>
      <c r="AM29" s="86">
        <f t="shared" si="16"/>
        <v>2.9719524339086791</v>
      </c>
      <c r="AN29" s="88">
        <v>0.21199999999999999</v>
      </c>
      <c r="AO29" s="86">
        <f t="shared" si="17"/>
        <v>2.6068877673842366</v>
      </c>
      <c r="AP29" s="86">
        <f t="shared" si="18"/>
        <v>0.82482469877869158</v>
      </c>
      <c r="AQ29" s="86">
        <f t="shared" si="19"/>
        <v>33.981801591828592</v>
      </c>
      <c r="AR29" s="86">
        <f t="shared" si="20"/>
        <v>101.58070239940066</v>
      </c>
      <c r="AS29" s="73">
        <f t="shared" si="2"/>
        <v>7.8055384344457162</v>
      </c>
      <c r="AT29" s="41">
        <v>7.8083</v>
      </c>
      <c r="AU29" s="20">
        <v>4.12</v>
      </c>
      <c r="AV29" s="20">
        <v>3.53</v>
      </c>
      <c r="AW29" s="42">
        <v>4.4886179999999998</v>
      </c>
      <c r="AX29" s="42">
        <v>0.30930180000000002</v>
      </c>
      <c r="AY29" s="40">
        <f t="shared" si="21"/>
        <v>14.512097892737771</v>
      </c>
      <c r="AZ29" s="20">
        <f t="shared" si="4"/>
        <v>1849.2575031198971</v>
      </c>
      <c r="BA29" s="68">
        <f t="shared" si="5"/>
        <v>127.42868169634616</v>
      </c>
      <c r="BB29" s="97">
        <v>0.28672460141131606</v>
      </c>
      <c r="BC29" s="97">
        <v>0.15971602203679167</v>
      </c>
      <c r="BD29" s="97">
        <v>0.30499999999999999</v>
      </c>
      <c r="BE29" s="97">
        <v>0.20562673748295868</v>
      </c>
      <c r="BF29" s="97">
        <v>9.79860320004282E-2</v>
      </c>
      <c r="BG29" s="97">
        <v>0.27459276249338721</v>
      </c>
      <c r="BH29" s="97">
        <v>7.0378423805758979E-3</v>
      </c>
      <c r="BI29" s="97">
        <v>0.27724156674426492</v>
      </c>
    </row>
    <row r="30" spans="1:61" x14ac:dyDescent="0.2">
      <c r="A30" s="43">
        <v>24</v>
      </c>
      <c r="B30" s="43">
        <v>7</v>
      </c>
      <c r="C30" s="44" t="s">
        <v>43</v>
      </c>
      <c r="D30" s="44" t="s">
        <v>43</v>
      </c>
      <c r="E30" s="44" t="s">
        <v>239</v>
      </c>
      <c r="F30" s="45">
        <v>9</v>
      </c>
      <c r="G30" s="63">
        <v>17613840</v>
      </c>
      <c r="H30" s="64">
        <v>4324560</v>
      </c>
      <c r="I30" s="43">
        <v>5</v>
      </c>
      <c r="J30" s="46">
        <v>40697</v>
      </c>
      <c r="K30" s="43"/>
      <c r="L30" s="43">
        <v>139.6</v>
      </c>
      <c r="M30" s="43">
        <v>126.3</v>
      </c>
      <c r="N30" s="43">
        <v>0.81359999999999999</v>
      </c>
      <c r="O30" s="43">
        <v>10.2958</v>
      </c>
      <c r="P30" s="43">
        <v>7.7831000000000001</v>
      </c>
      <c r="Q30" s="43">
        <f t="shared" si="6"/>
        <v>6.9695</v>
      </c>
      <c r="R30" s="43">
        <v>0.81010000000000004</v>
      </c>
      <c r="S30" s="43">
        <v>10.696</v>
      </c>
      <c r="T30" s="43">
        <v>8.1684999999999999</v>
      </c>
      <c r="U30" s="43">
        <f t="shared" si="0"/>
        <v>7.3583999999999996</v>
      </c>
      <c r="V30" s="18">
        <f t="shared" si="1"/>
        <v>32.307348627595715</v>
      </c>
      <c r="W30" s="18">
        <f t="shared" si="7"/>
        <v>31.204188481675395</v>
      </c>
      <c r="X30" s="19">
        <f t="shared" si="8"/>
        <v>0.89995598614049055</v>
      </c>
      <c r="Y30" s="19">
        <f t="shared" si="9"/>
        <v>0.91462220997519972</v>
      </c>
      <c r="Z30" s="43">
        <v>12.4925</v>
      </c>
      <c r="AA30" s="43">
        <v>2.0762999999999998</v>
      </c>
      <c r="AB30" s="47">
        <f t="shared" si="10"/>
        <v>8.5943167539266998</v>
      </c>
      <c r="AC30" s="47">
        <v>0</v>
      </c>
      <c r="AD30" s="47">
        <v>0</v>
      </c>
      <c r="AE30" s="47">
        <v>12.2842</v>
      </c>
      <c r="AF30" s="47">
        <v>2.1484999999999999</v>
      </c>
      <c r="AG30" s="47">
        <f t="shared" si="12"/>
        <v>8.4510150785340308</v>
      </c>
      <c r="AH30" s="47">
        <v>0.1265</v>
      </c>
      <c r="AI30" s="47">
        <f t="shared" si="13"/>
        <v>1.4968616056704935</v>
      </c>
      <c r="AJ30" s="47">
        <f t="shared" si="14"/>
        <v>5.3459343059660484E-2</v>
      </c>
      <c r="AK30" s="78">
        <f t="shared" si="15"/>
        <v>2.4447551246524513</v>
      </c>
      <c r="AL30" s="89">
        <v>0.91300000000000003</v>
      </c>
      <c r="AM30" s="87">
        <f t="shared" si="16"/>
        <v>10.623299398208182</v>
      </c>
      <c r="AN30" s="89">
        <v>1.823</v>
      </c>
      <c r="AO30" s="87">
        <f t="shared" si="17"/>
        <v>21.571373178951063</v>
      </c>
      <c r="AP30" s="87">
        <f t="shared" si="18"/>
        <v>0.44446197808619198</v>
      </c>
      <c r="AQ30" s="87">
        <f t="shared" si="19"/>
        <v>20.325739832357087</v>
      </c>
      <c r="AR30" s="87">
        <f t="shared" si="20"/>
        <v>12.027877680302591</v>
      </c>
      <c r="AS30" s="74">
        <f t="shared" si="2"/>
        <v>7.2678843226788432</v>
      </c>
      <c r="AT30" s="48">
        <v>7.2619999999999996</v>
      </c>
      <c r="AU30" s="18">
        <v>4.47</v>
      </c>
      <c r="AV30" s="18">
        <v>3.61</v>
      </c>
      <c r="AW30" s="49">
        <v>6.7457370000000001</v>
      </c>
      <c r="AX30" s="49">
        <v>0.32714330000000003</v>
      </c>
      <c r="AY30" s="47">
        <f t="shared" si="21"/>
        <v>20.620128854847401</v>
      </c>
      <c r="AZ30" s="18">
        <f t="shared" si="4"/>
        <v>3084.900441425737</v>
      </c>
      <c r="BA30" s="69">
        <f t="shared" si="5"/>
        <v>149.6062640122899</v>
      </c>
      <c r="BB30" s="98">
        <v>0.48486877587172766</v>
      </c>
      <c r="BC30" s="98">
        <v>0.14120563048991133</v>
      </c>
      <c r="BD30" s="98">
        <v>0.23100000000000001</v>
      </c>
      <c r="BE30" s="98">
        <v>0.16745575753640327</v>
      </c>
      <c r="BF30" s="98">
        <v>7.9406493899776373E-2</v>
      </c>
      <c r="BG30" s="98">
        <v>9.9943103753296098E-2</v>
      </c>
      <c r="BH30" s="98">
        <v>9.8447886285401541E-3</v>
      </c>
      <c r="BI30" s="98">
        <v>0.21875573440042642</v>
      </c>
    </row>
    <row r="31" spans="1:61" x14ac:dyDescent="0.2">
      <c r="A31" s="36">
        <v>25</v>
      </c>
      <c r="B31" s="36">
        <v>3</v>
      </c>
      <c r="C31" s="37" t="s">
        <v>44</v>
      </c>
      <c r="D31" s="37" t="s">
        <v>166</v>
      </c>
      <c r="E31" s="37" t="s">
        <v>238</v>
      </c>
      <c r="F31" s="38">
        <v>12</v>
      </c>
      <c r="G31" s="65">
        <v>17613750</v>
      </c>
      <c r="H31" s="66">
        <v>4323950</v>
      </c>
      <c r="I31" s="36">
        <v>5</v>
      </c>
      <c r="J31" s="39">
        <v>40697</v>
      </c>
      <c r="K31" s="36"/>
      <c r="L31" s="36">
        <v>115.5</v>
      </c>
      <c r="M31" s="36">
        <v>110.8</v>
      </c>
      <c r="N31" s="36">
        <v>0.80900000000000005</v>
      </c>
      <c r="O31" s="36">
        <v>10.8872</v>
      </c>
      <c r="P31" s="36">
        <v>8.3207000000000004</v>
      </c>
      <c r="Q31" s="36">
        <f t="shared" si="6"/>
        <v>7.5117000000000003</v>
      </c>
      <c r="R31" s="36">
        <v>0.8347</v>
      </c>
      <c r="S31" s="36">
        <v>10.702299999999999</v>
      </c>
      <c r="T31" s="36">
        <v>8.1419999999999995</v>
      </c>
      <c r="U31" s="36">
        <f t="shared" si="0"/>
        <v>7.3072999999999997</v>
      </c>
      <c r="V31" s="20">
        <f t="shared" si="1"/>
        <v>31.004298625909321</v>
      </c>
      <c r="W31" s="20">
        <f t="shared" si="7"/>
        <v>31.72215318202629</v>
      </c>
      <c r="X31" s="21">
        <f t="shared" si="8"/>
        <v>0.80470775918413129</v>
      </c>
      <c r="Y31" s="21">
        <f t="shared" si="9"/>
        <v>0.79633530815068287</v>
      </c>
      <c r="Z31" s="36">
        <v>12.942</v>
      </c>
      <c r="AA31" s="36">
        <v>2.2629999999999999</v>
      </c>
      <c r="AB31" s="40">
        <f t="shared" si="10"/>
        <v>8.8365189351821574</v>
      </c>
      <c r="AC31" s="40">
        <v>0.45100000000000001</v>
      </c>
      <c r="AD31" s="40">
        <f t="shared" si="11"/>
        <v>5.1038197655455262</v>
      </c>
      <c r="AE31" s="40">
        <v>12.8706</v>
      </c>
      <c r="AF31" s="40">
        <v>2.0434999999999999</v>
      </c>
      <c r="AG31" s="40">
        <f t="shared" si="12"/>
        <v>8.7877685525541231</v>
      </c>
      <c r="AH31" s="40">
        <v>2.3045</v>
      </c>
      <c r="AI31" s="40">
        <f t="shared" si="13"/>
        <v>26.223949643396196</v>
      </c>
      <c r="AJ31" s="40">
        <f t="shared" si="14"/>
        <v>0.75429035278038103</v>
      </c>
      <c r="AK31" s="77">
        <f t="shared" si="15"/>
        <v>30.033402025822603</v>
      </c>
      <c r="AL31" s="88">
        <v>0.56499999999999995</v>
      </c>
      <c r="AM31" s="86">
        <f t="shared" si="16"/>
        <v>6.3939205488541502</v>
      </c>
      <c r="AN31" s="88">
        <v>0.14599999999999999</v>
      </c>
      <c r="AO31" s="86">
        <f t="shared" si="17"/>
        <v>1.6614001509810563</v>
      </c>
      <c r="AP31" s="86">
        <f t="shared" si="18"/>
        <v>0.5852717671420562</v>
      </c>
      <c r="AQ31" s="86">
        <f t="shared" si="19"/>
        <v>23.303628651948202</v>
      </c>
      <c r="AR31" s="86">
        <f t="shared" si="20"/>
        <v>128.87865007800744</v>
      </c>
      <c r="AS31" s="73">
        <f t="shared" si="2"/>
        <v>7.3230194463071179</v>
      </c>
      <c r="AT31" s="41">
        <v>7.3159999999999998</v>
      </c>
      <c r="AU31" s="20">
        <v>3.97</v>
      </c>
      <c r="AV31" s="20">
        <v>3.3</v>
      </c>
      <c r="AW31" s="42">
        <v>4.9113860000000003</v>
      </c>
      <c r="AX31" s="42">
        <v>0.2416739</v>
      </c>
      <c r="AY31" s="40">
        <f t="shared" si="21"/>
        <v>20.322368282218314</v>
      </c>
      <c r="AZ31" s="20">
        <f t="shared" si="4"/>
        <v>1955.5550418784751</v>
      </c>
      <c r="BA31" s="68">
        <f t="shared" si="5"/>
        <v>96.226729814238652</v>
      </c>
      <c r="BB31" s="97">
        <v>0.91482380626405668</v>
      </c>
      <c r="BC31" s="97">
        <v>6.5929579467872104E-2</v>
      </c>
      <c r="BD31" s="97">
        <v>0.27100000000000002</v>
      </c>
      <c r="BE31" s="97">
        <v>0.14367521163454605</v>
      </c>
      <c r="BF31" s="97">
        <v>5.5141859664977547E-2</v>
      </c>
      <c r="BG31" s="97">
        <v>1.9538063132058293E-2</v>
      </c>
      <c r="BH31" s="97">
        <v>8.9014708109255037E-3</v>
      </c>
      <c r="BI31" s="97">
        <v>0.27185659107157384</v>
      </c>
    </row>
    <row r="32" spans="1:61" x14ac:dyDescent="0.2">
      <c r="A32" s="43">
        <v>26</v>
      </c>
      <c r="B32" s="43">
        <v>7</v>
      </c>
      <c r="C32" s="44" t="s">
        <v>45</v>
      </c>
      <c r="D32" s="44" t="s">
        <v>45</v>
      </c>
      <c r="E32" s="44" t="s">
        <v>236</v>
      </c>
      <c r="F32" s="45">
        <v>5</v>
      </c>
      <c r="G32" s="63">
        <v>17613720</v>
      </c>
      <c r="H32" s="64">
        <v>4324720</v>
      </c>
      <c r="I32" s="43">
        <v>5</v>
      </c>
      <c r="J32" s="46">
        <v>40695</v>
      </c>
      <c r="K32" s="43"/>
      <c r="L32" s="43">
        <v>127.9</v>
      </c>
      <c r="M32" s="43">
        <v>116.3</v>
      </c>
      <c r="N32" s="43">
        <v>0.82310000000000005</v>
      </c>
      <c r="O32" s="43">
        <v>10.669499999999999</v>
      </c>
      <c r="P32" s="43">
        <v>7.1959999999999997</v>
      </c>
      <c r="Q32" s="43">
        <f t="shared" si="6"/>
        <v>6.3728999999999996</v>
      </c>
      <c r="R32" s="43">
        <v>0.82589999999999997</v>
      </c>
      <c r="S32" s="43">
        <v>10.549799999999999</v>
      </c>
      <c r="T32" s="43">
        <v>7.1524000000000001</v>
      </c>
      <c r="U32" s="43">
        <f t="shared" si="0"/>
        <v>6.3265000000000002</v>
      </c>
      <c r="V32" s="18">
        <f t="shared" si="1"/>
        <v>40.269928300295234</v>
      </c>
      <c r="W32" s="18">
        <f t="shared" si="7"/>
        <v>40.032038522057285</v>
      </c>
      <c r="X32" s="19">
        <f t="shared" si="8"/>
        <v>0.73122182512375422</v>
      </c>
      <c r="Y32" s="19">
        <f t="shared" si="9"/>
        <v>0.73413409682997233</v>
      </c>
      <c r="Z32" s="43">
        <v>12.042</v>
      </c>
      <c r="AA32" s="43">
        <v>2.1718000000000002</v>
      </c>
      <c r="AB32" s="47">
        <f t="shared" si="10"/>
        <v>7.2213419211738614</v>
      </c>
      <c r="AC32" s="47">
        <v>1.5779999999999998</v>
      </c>
      <c r="AD32" s="47">
        <f t="shared" si="11"/>
        <v>21.851894249365344</v>
      </c>
      <c r="AE32" s="47">
        <v>12.259399999999999</v>
      </c>
      <c r="AF32" s="47">
        <v>2.0407000000000002</v>
      </c>
      <c r="AG32" s="47">
        <f t="shared" si="12"/>
        <v>7.3517122694269084</v>
      </c>
      <c r="AH32" s="47">
        <v>6.2655000000000003</v>
      </c>
      <c r="AI32" s="47">
        <f t="shared" si="13"/>
        <v>85.225043777297046</v>
      </c>
      <c r="AJ32" s="47">
        <f t="shared" si="14"/>
        <v>2.2633267688547036</v>
      </c>
      <c r="AK32" s="78">
        <f t="shared" si="15"/>
        <v>83.079267664212352</v>
      </c>
      <c r="AL32" s="89">
        <v>0.39300000000000002</v>
      </c>
      <c r="AM32" s="87">
        <f t="shared" si="16"/>
        <v>5.4422017997468828</v>
      </c>
      <c r="AN32" s="89">
        <v>0.48699999999999999</v>
      </c>
      <c r="AO32" s="87">
        <f t="shared" si="17"/>
        <v>6.6243071294459597</v>
      </c>
      <c r="AP32" s="87">
        <f t="shared" si="18"/>
        <v>2.3055448163439562</v>
      </c>
      <c r="AQ32" s="87">
        <f t="shared" si="19"/>
        <v>84.628953072384746</v>
      </c>
      <c r="AR32" s="87">
        <f t="shared" si="20"/>
        <v>98.168847242093477</v>
      </c>
      <c r="AS32" s="74">
        <f t="shared" si="2"/>
        <v>8.3377855054137342</v>
      </c>
      <c r="AT32" s="48">
        <v>8.3331999999999997</v>
      </c>
      <c r="AU32" s="18">
        <v>4.6500000000000004</v>
      </c>
      <c r="AV32" s="18">
        <v>4.0199999999999996</v>
      </c>
      <c r="AW32" s="49">
        <v>5.8231989999999998</v>
      </c>
      <c r="AX32" s="49">
        <v>0.52826110000000004</v>
      </c>
      <c r="AY32" s="47">
        <f t="shared" si="21"/>
        <v>11.023334862248989</v>
      </c>
      <c r="AZ32" s="18">
        <f t="shared" si="4"/>
        <v>2137.5044692630991</v>
      </c>
      <c r="BA32" s="69">
        <f t="shared" si="5"/>
        <v>193.90724276945389</v>
      </c>
      <c r="BB32" s="98">
        <v>8.9258445674628761E-2</v>
      </c>
      <c r="BC32" s="98">
        <v>3.573394251482267</v>
      </c>
      <c r="BD32" s="98">
        <v>0.127</v>
      </c>
      <c r="BE32" s="98">
        <v>0.37185530998456723</v>
      </c>
      <c r="BF32" s="98">
        <v>0.58949519496573655</v>
      </c>
      <c r="BG32" s="98">
        <v>2.9338748286192085E-2</v>
      </c>
      <c r="BH32" s="98">
        <v>1.1699936427896336E-2</v>
      </c>
      <c r="BI32" s="98">
        <v>0.13189442234216897</v>
      </c>
    </row>
    <row r="33" spans="1:61" x14ac:dyDescent="0.2">
      <c r="A33" s="36">
        <v>27</v>
      </c>
      <c r="B33" s="36">
        <v>3</v>
      </c>
      <c r="C33" s="37" t="s">
        <v>46</v>
      </c>
      <c r="D33" s="37" t="s">
        <v>251</v>
      </c>
      <c r="E33" s="37" t="s">
        <v>236</v>
      </c>
      <c r="F33" s="38">
        <v>16</v>
      </c>
      <c r="G33" s="65">
        <v>17613650</v>
      </c>
      <c r="H33" s="66">
        <v>4323750</v>
      </c>
      <c r="I33" s="36">
        <v>5</v>
      </c>
      <c r="J33" s="39">
        <v>40695</v>
      </c>
      <c r="K33" s="36"/>
      <c r="L33" s="36">
        <v>96.6</v>
      </c>
      <c r="M33" s="36">
        <v>77.8</v>
      </c>
      <c r="N33" s="36">
        <v>0.82079999999999997</v>
      </c>
      <c r="O33" s="36">
        <v>10.4373</v>
      </c>
      <c r="P33" s="36">
        <v>6.5843999999999996</v>
      </c>
      <c r="Q33" s="36">
        <f t="shared" si="6"/>
        <v>5.7635999999999994</v>
      </c>
      <c r="R33" s="36">
        <v>0.81120000000000003</v>
      </c>
      <c r="S33" s="36">
        <v>10.8246</v>
      </c>
      <c r="T33" s="36">
        <v>6.6471</v>
      </c>
      <c r="U33" s="36">
        <f t="shared" si="0"/>
        <v>5.8358999999999996</v>
      </c>
      <c r="V33" s="20">
        <f t="shared" si="1"/>
        <v>44.778822109166171</v>
      </c>
      <c r="W33" s="20">
        <f t="shared" si="7"/>
        <v>46.086691425087309</v>
      </c>
      <c r="X33" s="21">
        <f t="shared" si="8"/>
        <v>0.45223238314809172</v>
      </c>
      <c r="Y33" s="21">
        <f t="shared" si="9"/>
        <v>0.44152162180296922</v>
      </c>
      <c r="Z33" s="36">
        <v>12.879300000000001</v>
      </c>
      <c r="AA33" s="36">
        <v>2.1941999999999999</v>
      </c>
      <c r="AB33" s="40">
        <f t="shared" si="10"/>
        <v>6.9436567512887315</v>
      </c>
      <c r="AC33" s="40">
        <v>2.359</v>
      </c>
      <c r="AD33" s="40">
        <f t="shared" si="11"/>
        <v>33.973453534582816</v>
      </c>
      <c r="AE33" s="40">
        <v>12.9366</v>
      </c>
      <c r="AF33" s="40">
        <v>2.0693000000000001</v>
      </c>
      <c r="AG33" s="40">
        <f t="shared" si="12"/>
        <v>6.9745490771021563</v>
      </c>
      <c r="AH33" s="40">
        <v>6.4695</v>
      </c>
      <c r="AI33" s="40">
        <f t="shared" si="13"/>
        <v>92.758684876700329</v>
      </c>
      <c r="AJ33" s="40">
        <f t="shared" si="14"/>
        <v>2.0994725479327685</v>
      </c>
      <c r="AK33" s="77">
        <f t="shared" si="15"/>
        <v>46.348126214704394</v>
      </c>
      <c r="AL33" s="88">
        <v>0.65500000000000003</v>
      </c>
      <c r="AM33" s="86">
        <f t="shared" si="16"/>
        <v>9.4330699725102782</v>
      </c>
      <c r="AN33" s="88">
        <v>1.9830000000000001</v>
      </c>
      <c r="AO33" s="86">
        <f t="shared" si="17"/>
        <v>28.431945607929016</v>
      </c>
      <c r="AP33" s="86">
        <f t="shared" si="18"/>
        <v>2.7780038206262949</v>
      </c>
      <c r="AQ33" s="86">
        <f t="shared" si="19"/>
        <v>61.327437612888325</v>
      </c>
      <c r="AR33" s="86">
        <f t="shared" si="20"/>
        <v>75.574861789047034</v>
      </c>
      <c r="AS33" s="73">
        <f t="shared" si="2"/>
        <v>9.274147946332187</v>
      </c>
      <c r="AT33" s="41">
        <v>9.2746999999999993</v>
      </c>
      <c r="AU33" s="20">
        <v>3.87</v>
      </c>
      <c r="AV33" s="20">
        <v>3.29</v>
      </c>
      <c r="AW33" s="42">
        <v>5.7725929999999996</v>
      </c>
      <c r="AX33" s="42">
        <v>0.3827699</v>
      </c>
      <c r="AY33" s="40">
        <f t="shared" si="21"/>
        <v>15.081104862216177</v>
      </c>
      <c r="AZ33" s="20">
        <f t="shared" si="4"/>
        <v>1274.3623116842336</v>
      </c>
      <c r="BA33" s="68">
        <f t="shared" si="5"/>
        <v>84.500593512680169</v>
      </c>
      <c r="BB33" s="97">
        <v>0.35755469314036581</v>
      </c>
      <c r="BC33" s="97">
        <v>0.82822270693293953</v>
      </c>
      <c r="BD33" s="97">
        <v>0.377</v>
      </c>
      <c r="BE33" s="97">
        <v>0.46140658436131926</v>
      </c>
      <c r="BF33" s="97">
        <v>0.38227912842294764</v>
      </c>
      <c r="BG33" s="97">
        <v>0.29232913433685737</v>
      </c>
      <c r="BH33" s="97">
        <v>1.5443365744817661E-2</v>
      </c>
      <c r="BI33" s="97">
        <v>0.45373289113374909</v>
      </c>
    </row>
    <row r="34" spans="1:61" x14ac:dyDescent="0.2">
      <c r="A34" s="43">
        <v>28</v>
      </c>
      <c r="B34" s="43">
        <v>7</v>
      </c>
      <c r="C34" s="44" t="s">
        <v>23</v>
      </c>
      <c r="D34" s="44" t="s">
        <v>23</v>
      </c>
      <c r="E34" s="44" t="s">
        <v>237</v>
      </c>
      <c r="F34" s="45">
        <v>10</v>
      </c>
      <c r="G34" s="63">
        <v>17613760</v>
      </c>
      <c r="H34" s="64">
        <v>4324520</v>
      </c>
      <c r="I34" s="43">
        <v>5</v>
      </c>
      <c r="J34" s="46">
        <v>40697</v>
      </c>
      <c r="K34" s="43"/>
      <c r="L34" s="43">
        <v>137.4</v>
      </c>
      <c r="M34" s="43">
        <v>114</v>
      </c>
      <c r="N34" s="43">
        <v>0.80520000000000003</v>
      </c>
      <c r="O34" s="43">
        <v>10.752800000000001</v>
      </c>
      <c r="P34" s="43">
        <v>8.2393999999999998</v>
      </c>
      <c r="Q34" s="43">
        <f t="shared" si="6"/>
        <v>7.4341999999999997</v>
      </c>
      <c r="R34" s="43">
        <v>0.83360000000000001</v>
      </c>
      <c r="S34" s="43">
        <v>10.6904</v>
      </c>
      <c r="T34" s="43">
        <v>8.0609000000000002</v>
      </c>
      <c r="U34" s="43">
        <f t="shared" si="0"/>
        <v>7.2273000000000005</v>
      </c>
      <c r="V34" s="18">
        <f t="shared" si="1"/>
        <v>30.862659028346112</v>
      </c>
      <c r="W34" s="18">
        <f t="shared" si="7"/>
        <v>32.394484771383667</v>
      </c>
      <c r="X34" s="19">
        <f t="shared" si="8"/>
        <v>0.82964809165984665</v>
      </c>
      <c r="Y34" s="19">
        <f t="shared" si="9"/>
        <v>0.8112661827433959</v>
      </c>
      <c r="Z34" s="43">
        <v>12.806699999999999</v>
      </c>
      <c r="AA34" s="43">
        <v>2.2505999999999999</v>
      </c>
      <c r="AB34" s="47">
        <f t="shared" si="10"/>
        <v>8.6580355187832065</v>
      </c>
      <c r="AC34" s="47">
        <v>0.92400000000000004</v>
      </c>
      <c r="AD34" s="47">
        <f t="shared" si="11"/>
        <v>10.672166890461757</v>
      </c>
      <c r="AE34" s="47">
        <v>12.428599999999999</v>
      </c>
      <c r="AF34" s="47">
        <v>2.0019999999999998</v>
      </c>
      <c r="AG34" s="47">
        <f t="shared" si="12"/>
        <v>8.4024190657038087</v>
      </c>
      <c r="AH34" s="47">
        <v>3.1469999999999998</v>
      </c>
      <c r="AI34" s="47">
        <f t="shared" si="13"/>
        <v>37.453499705163765</v>
      </c>
      <c r="AJ34" s="47">
        <f t="shared" si="14"/>
        <v>0.9564761719536431</v>
      </c>
      <c r="AK34" s="78">
        <f t="shared" si="15"/>
        <v>38.797838645292401</v>
      </c>
      <c r="AL34" s="89">
        <v>0.624</v>
      </c>
      <c r="AM34" s="87">
        <f t="shared" si="16"/>
        <v>7.2071776403118353</v>
      </c>
      <c r="AN34" s="89">
        <v>0.28199999999999997</v>
      </c>
      <c r="AO34" s="87">
        <f t="shared" si="17"/>
        <v>3.3561763320165814</v>
      </c>
      <c r="AP34" s="87">
        <f t="shared" si="18"/>
        <v>0.81894041094309833</v>
      </c>
      <c r="AQ34" s="87">
        <f t="shared" si="19"/>
        <v>33.218933054005767</v>
      </c>
      <c r="AR34" s="87">
        <f t="shared" si="20"/>
        <v>116.79435514143913</v>
      </c>
      <c r="AS34" s="74">
        <f t="shared" si="2"/>
        <v>7.3958463049824958</v>
      </c>
      <c r="AT34" s="48">
        <v>7.3959000000000001</v>
      </c>
      <c r="AU34" s="18">
        <v>4.3600000000000003</v>
      </c>
      <c r="AV34" s="18">
        <v>3.68</v>
      </c>
      <c r="AW34" s="49">
        <v>4.6242000000000001</v>
      </c>
      <c r="AX34" s="49">
        <v>0.31381589999999998</v>
      </c>
      <c r="AY34" s="47">
        <f t="shared" si="21"/>
        <v>14.735391036591837</v>
      </c>
      <c r="AZ34" s="18">
        <f t="shared" si="4"/>
        <v>1875.7285411210057</v>
      </c>
      <c r="BA34" s="69">
        <f t="shared" si="5"/>
        <v>127.29411363859161</v>
      </c>
      <c r="BB34" s="98">
        <v>0.3260967461036251</v>
      </c>
      <c r="BC34" s="98">
        <v>0.12748254809409076</v>
      </c>
      <c r="BD34" s="98">
        <v>0.33500000000000002</v>
      </c>
      <c r="BE34" s="98">
        <v>0.25003530558022202</v>
      </c>
      <c r="BF34" s="98">
        <v>9.7800394006706287E-2</v>
      </c>
      <c r="BG34" s="98">
        <v>0.16333961656941565</v>
      </c>
      <c r="BH34" s="98">
        <v>5.3507637503074175E-3</v>
      </c>
      <c r="BI34" s="98">
        <v>0.30984744088387306</v>
      </c>
    </row>
    <row r="35" spans="1:61" x14ac:dyDescent="0.2">
      <c r="A35" s="36">
        <v>29</v>
      </c>
      <c r="B35" s="36">
        <v>3</v>
      </c>
      <c r="C35" s="37" t="s">
        <v>47</v>
      </c>
      <c r="D35" s="37" t="s">
        <v>106</v>
      </c>
      <c r="E35" s="37" t="s">
        <v>238</v>
      </c>
      <c r="F35" s="38">
        <v>6</v>
      </c>
      <c r="G35" s="65">
        <v>17613750</v>
      </c>
      <c r="H35" s="66">
        <v>4324250</v>
      </c>
      <c r="I35" s="36">
        <v>5</v>
      </c>
      <c r="J35" s="39">
        <v>40697</v>
      </c>
      <c r="K35" s="36"/>
      <c r="L35" s="36">
        <v>128.30000000000001</v>
      </c>
      <c r="M35" s="36">
        <v>120.6</v>
      </c>
      <c r="N35" s="36">
        <v>0.74070000000000003</v>
      </c>
      <c r="O35" s="36">
        <v>10.8292</v>
      </c>
      <c r="P35" s="36">
        <v>8.2492000000000001</v>
      </c>
      <c r="Q35" s="36">
        <f t="shared" si="6"/>
        <v>7.5084999999999997</v>
      </c>
      <c r="R35" s="36">
        <v>0.74329999999999996</v>
      </c>
      <c r="S35" s="36">
        <v>10.285399999999999</v>
      </c>
      <c r="T35" s="36">
        <v>8.3523999999999994</v>
      </c>
      <c r="U35" s="36">
        <f t="shared" si="0"/>
        <v>7.6090999999999998</v>
      </c>
      <c r="V35" s="20">
        <f t="shared" si="1"/>
        <v>30.66431500018469</v>
      </c>
      <c r="W35" s="20">
        <f t="shared" si="7"/>
        <v>26.020378400451122</v>
      </c>
      <c r="X35" s="21">
        <f t="shared" si="8"/>
        <v>0.88019827483976054</v>
      </c>
      <c r="Y35" s="21">
        <f t="shared" si="9"/>
        <v>0.93915182788479956</v>
      </c>
      <c r="Z35" s="36">
        <v>12.361700000000001</v>
      </c>
      <c r="AA35" s="36">
        <v>1.9487000000000001</v>
      </c>
      <c r="AB35" s="40">
        <f t="shared" si="10"/>
        <v>9.1451388832714358</v>
      </c>
      <c r="AC35" s="40">
        <v>0.78</v>
      </c>
      <c r="AD35" s="40">
        <f t="shared" si="11"/>
        <v>8.5291214267592981</v>
      </c>
      <c r="AE35" s="40">
        <v>12.4335</v>
      </c>
      <c r="AF35" s="40">
        <v>2.1242000000000001</v>
      </c>
      <c r="AG35" s="40">
        <f t="shared" si="12"/>
        <v>9.1982562515799113</v>
      </c>
      <c r="AH35" s="40">
        <v>3.0790000000000002</v>
      </c>
      <c r="AI35" s="40">
        <f t="shared" si="13"/>
        <v>33.473735844999375</v>
      </c>
      <c r="AJ35" s="40">
        <f t="shared" si="14"/>
        <v>0.89087908636571711</v>
      </c>
      <c r="AK35" s="77">
        <f t="shared" si="15"/>
        <v>41.833536119235163</v>
      </c>
      <c r="AL35" s="88">
        <v>0.70099999999999996</v>
      </c>
      <c r="AM35" s="86">
        <f t="shared" si="16"/>
        <v>7.6652745130234194</v>
      </c>
      <c r="AN35" s="88">
        <v>0.218</v>
      </c>
      <c r="AO35" s="86">
        <f t="shared" si="17"/>
        <v>2.3700144248814103</v>
      </c>
      <c r="AP35" s="86">
        <f t="shared" si="18"/>
        <v>0.70176265464635967</v>
      </c>
      <c r="AQ35" s="86">
        <f t="shared" si="19"/>
        <v>32.953083992620904</v>
      </c>
      <c r="AR35" s="86">
        <f t="shared" si="20"/>
        <v>126.94877398607922</v>
      </c>
      <c r="AS35" s="73">
        <f t="shared" si="2"/>
        <v>6.7586179705878484</v>
      </c>
      <c r="AT35" s="41">
        <v>6.7633999999999999</v>
      </c>
      <c r="AU35" s="20">
        <v>4.25</v>
      </c>
      <c r="AV35" s="20">
        <v>3.61</v>
      </c>
      <c r="AW35" s="42">
        <v>4.1507670000000001</v>
      </c>
      <c r="AX35" s="42">
        <v>0.220253</v>
      </c>
      <c r="AY35" s="40">
        <f t="shared" si="21"/>
        <v>18.845450459244596</v>
      </c>
      <c r="AZ35" s="20">
        <f t="shared" si="4"/>
        <v>1949.1002075869528</v>
      </c>
      <c r="BA35" s="68">
        <f t="shared" si="5"/>
        <v>103.42550377355538</v>
      </c>
      <c r="BB35" s="97">
        <v>0.31283927890122121</v>
      </c>
      <c r="BC35" s="97">
        <v>8.439680227559293E-2</v>
      </c>
      <c r="BD35" s="97">
        <v>0.126</v>
      </c>
      <c r="BE35" s="97">
        <v>0.13133002561826468</v>
      </c>
      <c r="BF35" s="97">
        <v>5.5725322487487947E-2</v>
      </c>
      <c r="BG35" s="97">
        <v>9.7513253658168153E-2</v>
      </c>
      <c r="BH35" s="97">
        <v>1.001207378856162E-2</v>
      </c>
      <c r="BI35" s="97">
        <v>0.11197828041033971</v>
      </c>
    </row>
    <row r="36" spans="1:61" x14ac:dyDescent="0.2">
      <c r="A36" s="43">
        <v>30</v>
      </c>
      <c r="B36" s="43">
        <v>7</v>
      </c>
      <c r="C36" s="44" t="s">
        <v>48</v>
      </c>
      <c r="D36" s="44" t="s">
        <v>48</v>
      </c>
      <c r="E36" s="44" t="s">
        <v>232</v>
      </c>
      <c r="F36" s="45">
        <v>10</v>
      </c>
      <c r="G36" s="63">
        <v>17613560</v>
      </c>
      <c r="H36" s="64">
        <v>4324520</v>
      </c>
      <c r="I36" s="43">
        <v>5</v>
      </c>
      <c r="J36" s="46">
        <v>40695</v>
      </c>
      <c r="K36" s="43"/>
      <c r="L36" s="43">
        <v>135</v>
      </c>
      <c r="M36" s="43">
        <v>128.4</v>
      </c>
      <c r="N36" s="43">
        <v>0.74770000000000003</v>
      </c>
      <c r="O36" s="43">
        <v>10.9152</v>
      </c>
      <c r="P36" s="43">
        <v>7.7868000000000004</v>
      </c>
      <c r="Q36" s="43">
        <f t="shared" si="6"/>
        <v>7.0391000000000004</v>
      </c>
      <c r="R36" s="43">
        <v>0.74970000000000003</v>
      </c>
      <c r="S36" s="43">
        <v>10.748200000000001</v>
      </c>
      <c r="T36" s="43">
        <v>7.8026</v>
      </c>
      <c r="U36" s="43">
        <f t="shared" si="0"/>
        <v>7.0529000000000002</v>
      </c>
      <c r="V36" s="18">
        <f t="shared" si="1"/>
        <v>35.511030489592493</v>
      </c>
      <c r="W36" s="18">
        <f t="shared" si="7"/>
        <v>34.38064047933608</v>
      </c>
      <c r="X36" s="19">
        <f t="shared" si="8"/>
        <v>0.87161933527750768</v>
      </c>
      <c r="Y36" s="19">
        <f t="shared" si="9"/>
        <v>0.88689744867928921</v>
      </c>
      <c r="Z36" s="43">
        <v>12.187900000000001</v>
      </c>
      <c r="AA36" s="43">
        <v>2.2576999999999998</v>
      </c>
      <c r="AB36" s="47">
        <f t="shared" si="10"/>
        <v>7.9976219190189983</v>
      </c>
      <c r="AC36" s="47">
        <v>0.98499999999999999</v>
      </c>
      <c r="AD36" s="47">
        <f t="shared" si="11"/>
        <v>12.316161103559917</v>
      </c>
      <c r="AE36" s="47">
        <v>12.4041</v>
      </c>
      <c r="AF36" s="47">
        <v>2.2625000000000002</v>
      </c>
      <c r="AG36" s="47">
        <f t="shared" si="12"/>
        <v>8.1394909743026727</v>
      </c>
      <c r="AH36" s="47">
        <v>3.1589999999999998</v>
      </c>
      <c r="AI36" s="47">
        <f t="shared" si="13"/>
        <v>38.810780796653418</v>
      </c>
      <c r="AJ36" s="47">
        <f t="shared" si="14"/>
        <v>0.94623641761048216</v>
      </c>
      <c r="AK36" s="78">
        <f t="shared" si="15"/>
        <v>41.96073323130836</v>
      </c>
      <c r="AL36" s="89">
        <v>0.42399999999999999</v>
      </c>
      <c r="AM36" s="87">
        <f t="shared" si="16"/>
        <v>5.301575947116147</v>
      </c>
      <c r="AN36" s="89">
        <v>0.30399999999999999</v>
      </c>
      <c r="AO36" s="87">
        <f t="shared" si="17"/>
        <v>3.734877290972662</v>
      </c>
      <c r="AP36" s="87">
        <f t="shared" si="18"/>
        <v>0.8902828941767863</v>
      </c>
      <c r="AQ36" s="87">
        <f t="shared" si="19"/>
        <v>39.479481372410262</v>
      </c>
      <c r="AR36" s="87">
        <f t="shared" si="20"/>
        <v>106.28491503090535</v>
      </c>
      <c r="AS36" s="74">
        <f t="shared" si="2"/>
        <v>7.6197025337095381</v>
      </c>
      <c r="AT36" s="48">
        <v>7.6147</v>
      </c>
      <c r="AU36" s="18">
        <v>4.3899999999999997</v>
      </c>
      <c r="AV36" s="18">
        <v>3.9</v>
      </c>
      <c r="AW36" s="49">
        <v>5.4412750000000001</v>
      </c>
      <c r="AX36" s="49">
        <v>0.42778699999999997</v>
      </c>
      <c r="AY36" s="47">
        <f t="shared" si="21"/>
        <v>12.719589421838439</v>
      </c>
      <c r="AZ36" s="18">
        <f t="shared" si="4"/>
        <v>2412.9264575312</v>
      </c>
      <c r="BA36" s="69">
        <f t="shared" si="5"/>
        <v>189.70159943908351</v>
      </c>
      <c r="BB36" s="98">
        <v>0.19184629613400089</v>
      </c>
      <c r="BC36" s="98">
        <v>0.21687531069147079</v>
      </c>
      <c r="BD36" s="98">
        <v>0.128</v>
      </c>
      <c r="BE36" s="98">
        <v>0.35308973388927428</v>
      </c>
      <c r="BF36" s="98">
        <v>0.12003513235089525</v>
      </c>
      <c r="BG36" s="98">
        <v>4.2028402304177544E-2</v>
      </c>
      <c r="BH36" s="98">
        <v>1.5182797703180742E-2</v>
      </c>
      <c r="BI36" s="98">
        <v>0.13336932076747471</v>
      </c>
    </row>
    <row r="37" spans="1:61" x14ac:dyDescent="0.2">
      <c r="A37" s="36">
        <v>31</v>
      </c>
      <c r="B37" s="36">
        <v>3</v>
      </c>
      <c r="C37" s="37" t="s">
        <v>49</v>
      </c>
      <c r="D37" s="37" t="s">
        <v>34</v>
      </c>
      <c r="E37" s="37" t="s">
        <v>236</v>
      </c>
      <c r="F37" s="38">
        <v>17</v>
      </c>
      <c r="G37" s="65">
        <v>17613650</v>
      </c>
      <c r="H37" s="66">
        <v>4323700</v>
      </c>
      <c r="I37" s="36">
        <v>5</v>
      </c>
      <c r="J37" s="39">
        <v>40695</v>
      </c>
      <c r="K37" s="36"/>
      <c r="L37" s="36">
        <v>142.6</v>
      </c>
      <c r="M37" s="36">
        <v>107.3</v>
      </c>
      <c r="N37" s="36">
        <v>0.748</v>
      </c>
      <c r="O37" s="36">
        <v>10.3308</v>
      </c>
      <c r="P37" s="36">
        <v>7.4966999999999997</v>
      </c>
      <c r="Q37" s="36">
        <f t="shared" si="6"/>
        <v>6.7486999999999995</v>
      </c>
      <c r="R37" s="36">
        <v>0.74180000000000001</v>
      </c>
      <c r="S37" s="36">
        <v>10.5631</v>
      </c>
      <c r="T37" s="36">
        <v>7.8205</v>
      </c>
      <c r="U37" s="36">
        <f t="shared" si="0"/>
        <v>7.0786999999999995</v>
      </c>
      <c r="V37" s="20">
        <f t="shared" si="1"/>
        <v>34.673984589770399</v>
      </c>
      <c r="W37" s="20">
        <f t="shared" si="7"/>
        <v>32.986528575891555</v>
      </c>
      <c r="X37" s="21">
        <f t="shared" si="8"/>
        <v>0.73784015300185635</v>
      </c>
      <c r="Y37" s="21">
        <f t="shared" si="9"/>
        <v>0.75689952461124599</v>
      </c>
      <c r="Z37" s="36">
        <v>12.315200000000001</v>
      </c>
      <c r="AA37" s="36">
        <v>2.0985999999999998</v>
      </c>
      <c r="AB37" s="40">
        <f t="shared" si="10"/>
        <v>8.2528430328218043</v>
      </c>
      <c r="AC37" s="40">
        <v>0.67500000000000004</v>
      </c>
      <c r="AD37" s="40">
        <f t="shared" si="11"/>
        <v>8.1789996164413257</v>
      </c>
      <c r="AE37" s="40">
        <v>12.4129</v>
      </c>
      <c r="AF37" s="40">
        <v>2.0268999999999999</v>
      </c>
      <c r="AG37" s="40">
        <f t="shared" si="12"/>
        <v>8.3183151944031586</v>
      </c>
      <c r="AH37" s="40">
        <v>2.073</v>
      </c>
      <c r="AI37" s="40">
        <f t="shared" si="13"/>
        <v>24.920911886036539</v>
      </c>
      <c r="AJ37" s="40">
        <f t="shared" si="14"/>
        <v>0.59792543819982902</v>
      </c>
      <c r="AK37" s="77">
        <f t="shared" si="15"/>
        <v>22.628473996321077</v>
      </c>
      <c r="AL37" s="88">
        <v>0.19800000000000001</v>
      </c>
      <c r="AM37" s="86">
        <f t="shared" si="16"/>
        <v>2.3991732208227892</v>
      </c>
      <c r="AN37" s="88">
        <v>0.112</v>
      </c>
      <c r="AO37" s="86">
        <f t="shared" si="17"/>
        <v>1.346426498425515</v>
      </c>
      <c r="AP37" s="86">
        <f t="shared" si="18"/>
        <v>0.56032734097135495</v>
      </c>
      <c r="AQ37" s="86">
        <f t="shared" si="19"/>
        <v>21.205574900395106</v>
      </c>
      <c r="AR37" s="86">
        <f t="shared" si="20"/>
        <v>106.71002367353624</v>
      </c>
      <c r="AS37" s="73">
        <f t="shared" si="2"/>
        <v>7.4611863760294979</v>
      </c>
      <c r="AT37" s="41">
        <v>7.4617000000000004</v>
      </c>
      <c r="AU37" s="20">
        <v>3.85</v>
      </c>
      <c r="AV37" s="20">
        <v>3.15</v>
      </c>
      <c r="AW37" s="42">
        <v>6.2923900000000001</v>
      </c>
      <c r="AX37" s="42">
        <v>0.32750570000000001</v>
      </c>
      <c r="AY37" s="40">
        <f t="shared" si="21"/>
        <v>19.213070184732661</v>
      </c>
      <c r="AZ37" s="20">
        <f t="shared" si="4"/>
        <v>2381.3534998342793</v>
      </c>
      <c r="BA37" s="68">
        <f t="shared" si="5"/>
        <v>123.94445431873667</v>
      </c>
      <c r="BB37" s="97">
        <v>0.3007790350332018</v>
      </c>
      <c r="BC37" s="97">
        <v>0.33984069299709452</v>
      </c>
      <c r="BD37" s="97">
        <v>0.192</v>
      </c>
      <c r="BE37" s="97">
        <v>0.11365246155913518</v>
      </c>
      <c r="BF37" s="97">
        <v>0.10427324014742324</v>
      </c>
      <c r="BG37" s="97">
        <v>7.3038445928228182E-2</v>
      </c>
      <c r="BH37" s="97">
        <v>7.5107770476209373E-3</v>
      </c>
      <c r="BI37" s="97">
        <v>0.1754136018537705</v>
      </c>
    </row>
    <row r="38" spans="1:61" x14ac:dyDescent="0.2">
      <c r="A38" s="43">
        <v>32</v>
      </c>
      <c r="B38" s="43">
        <v>7</v>
      </c>
      <c r="C38" s="44" t="s">
        <v>50</v>
      </c>
      <c r="D38" s="44" t="s">
        <v>50</v>
      </c>
      <c r="E38" s="44" t="s">
        <v>246</v>
      </c>
      <c r="F38" s="45">
        <v>8</v>
      </c>
      <c r="G38" s="63">
        <v>17613960</v>
      </c>
      <c r="H38" s="64">
        <v>4324600</v>
      </c>
      <c r="I38" s="43">
        <v>5</v>
      </c>
      <c r="J38" s="46">
        <v>40697</v>
      </c>
      <c r="K38" s="43"/>
      <c r="L38" s="43">
        <v>155.5</v>
      </c>
      <c r="M38" s="43">
        <v>139.30000000000001</v>
      </c>
      <c r="N38" s="43">
        <v>0.74770000000000003</v>
      </c>
      <c r="O38" s="43">
        <v>10.5472</v>
      </c>
      <c r="P38" s="43">
        <v>8.3864999999999998</v>
      </c>
      <c r="Q38" s="43">
        <f t="shared" si="6"/>
        <v>7.6387999999999998</v>
      </c>
      <c r="R38" s="43">
        <v>0.75009999999999999</v>
      </c>
      <c r="S38" s="43">
        <v>10.3598</v>
      </c>
      <c r="T38" s="43">
        <v>8.7113999999999994</v>
      </c>
      <c r="U38" s="43">
        <f t="shared" si="0"/>
        <v>7.9612999999999996</v>
      </c>
      <c r="V38" s="18">
        <f t="shared" si="1"/>
        <v>27.575091019417481</v>
      </c>
      <c r="W38" s="18">
        <f t="shared" si="7"/>
        <v>23.151991351184389</v>
      </c>
      <c r="X38" s="19">
        <f t="shared" si="8"/>
        <v>1.061977875894226</v>
      </c>
      <c r="Y38" s="19">
        <f t="shared" si="9"/>
        <v>1.126834484713686</v>
      </c>
      <c r="Z38" s="43">
        <v>12.584300000000001</v>
      </c>
      <c r="AA38" s="43">
        <v>2.0093000000000001</v>
      </c>
      <c r="AB38" s="47">
        <f t="shared" si="10"/>
        <v>9.6707839523929042</v>
      </c>
      <c r="AC38" s="47">
        <v>0.77500000000000002</v>
      </c>
      <c r="AD38" s="47">
        <f t="shared" si="11"/>
        <v>8.0138280806928464</v>
      </c>
      <c r="AE38" s="47">
        <v>12.579800000000001</v>
      </c>
      <c r="AF38" s="47">
        <v>2.1937000000000002</v>
      </c>
      <c r="AG38" s="47">
        <f t="shared" si="12"/>
        <v>9.667325792003707</v>
      </c>
      <c r="AH38" s="47">
        <v>3.2329999999999997</v>
      </c>
      <c r="AI38" s="47">
        <f t="shared" si="13"/>
        <v>33.442547293421761</v>
      </c>
      <c r="AJ38" s="47">
        <f t="shared" si="14"/>
        <v>0.9081685433117469</v>
      </c>
      <c r="AK38" s="78">
        <f t="shared" si="15"/>
        <v>51.167781626793555</v>
      </c>
      <c r="AL38" s="89">
        <v>0.64700000000000002</v>
      </c>
      <c r="AM38" s="87">
        <f t="shared" si="16"/>
        <v>6.6902538944622867</v>
      </c>
      <c r="AN38" s="89">
        <v>0.748</v>
      </c>
      <c r="AO38" s="87">
        <f t="shared" si="17"/>
        <v>7.7374034566902203</v>
      </c>
      <c r="AP38" s="87">
        <f t="shared" si="18"/>
        <v>0.94556674196274448</v>
      </c>
      <c r="AQ38" s="87">
        <f t="shared" si="19"/>
        <v>53.274860622099403</v>
      </c>
      <c r="AR38" s="87">
        <f t="shared" si="20"/>
        <v>96.044890646918375</v>
      </c>
      <c r="AS38" s="74">
        <f t="shared" si="2"/>
        <v>6.5063494655395475</v>
      </c>
      <c r="AT38" s="48">
        <v>6.5106999999999999</v>
      </c>
      <c r="AU38" s="18">
        <v>4.41</v>
      </c>
      <c r="AV38" s="18">
        <v>3.64</v>
      </c>
      <c r="AW38" s="49">
        <v>4.2966259999999998</v>
      </c>
      <c r="AX38" s="49">
        <v>0.28036729999999999</v>
      </c>
      <c r="AY38" s="47">
        <f t="shared" si="21"/>
        <v>15.324989754511314</v>
      </c>
      <c r="AZ38" s="18">
        <f t="shared" si="4"/>
        <v>2420.793172358713</v>
      </c>
      <c r="BA38" s="69">
        <f t="shared" si="5"/>
        <v>157.96377101303369</v>
      </c>
      <c r="BB38" s="98">
        <v>0.35270169602305806</v>
      </c>
      <c r="BC38" s="98">
        <v>0.21643300763431406</v>
      </c>
      <c r="BD38" s="98">
        <v>0.255</v>
      </c>
      <c r="BE38" s="98">
        <v>0.22265790461658191</v>
      </c>
      <c r="BF38" s="98">
        <v>0.10499312510542969</v>
      </c>
      <c r="BG38" s="98">
        <v>0.1365905765698063</v>
      </c>
      <c r="BH38" s="98">
        <v>5.5959240960874535E-3</v>
      </c>
      <c r="BI38" s="98">
        <v>0.2246974329938897</v>
      </c>
    </row>
    <row r="39" spans="1:61" x14ac:dyDescent="0.2">
      <c r="A39" s="36">
        <v>33</v>
      </c>
      <c r="B39" s="36">
        <v>3</v>
      </c>
      <c r="C39" s="37" t="s">
        <v>51</v>
      </c>
      <c r="D39" s="37" t="s">
        <v>27</v>
      </c>
      <c r="E39" s="37" t="s">
        <v>238</v>
      </c>
      <c r="F39" s="38">
        <v>15</v>
      </c>
      <c r="G39" s="65">
        <v>17613750</v>
      </c>
      <c r="H39" s="66">
        <v>4323800</v>
      </c>
      <c r="I39" s="36">
        <v>5</v>
      </c>
      <c r="J39" s="39">
        <v>40697</v>
      </c>
      <c r="K39" s="36"/>
      <c r="L39" s="36">
        <v>122.8</v>
      </c>
      <c r="M39" s="36">
        <v>115.2</v>
      </c>
      <c r="N39" s="36">
        <v>0.74650000000000005</v>
      </c>
      <c r="O39" s="36">
        <v>10.8772</v>
      </c>
      <c r="P39" s="36">
        <v>8.2529000000000003</v>
      </c>
      <c r="Q39" s="36">
        <f t="shared" ref="Q39:Q70" si="22">P39-N39</f>
        <v>7.5064000000000002</v>
      </c>
      <c r="R39" s="36">
        <v>0.74829999999999997</v>
      </c>
      <c r="S39" s="36">
        <v>10.712999999999999</v>
      </c>
      <c r="T39" s="36">
        <v>8.0190999999999999</v>
      </c>
      <c r="U39" s="36">
        <f t="shared" ref="U39:U70" si="23">T39-R39</f>
        <v>7.2707999999999995</v>
      </c>
      <c r="V39" s="20">
        <f t="shared" ref="V39:V70" si="24">(O39-Q39)/O39*100</f>
        <v>30.989592909940058</v>
      </c>
      <c r="W39" s="20">
        <f t="shared" ref="W39:W70" si="25">(S39-U39)/S39*100</f>
        <v>32.131055726687201</v>
      </c>
      <c r="X39" s="21">
        <f t="shared" si="8"/>
        <v>0.8368419891342006</v>
      </c>
      <c r="Y39" s="21">
        <f t="shared" si="9"/>
        <v>0.82300025055638248</v>
      </c>
      <c r="Z39" s="36">
        <v>12.205</v>
      </c>
      <c r="AA39" s="36">
        <v>2.1840999999999999</v>
      </c>
      <c r="AB39" s="40">
        <f t="shared" si="10"/>
        <v>8.283404648557827</v>
      </c>
      <c r="AC39" s="40">
        <v>0.66600000000000004</v>
      </c>
      <c r="AD39" s="40">
        <f t="shared" si="11"/>
        <v>8.0401722269592764</v>
      </c>
      <c r="AE39" s="40">
        <v>12.590400000000001</v>
      </c>
      <c r="AF39" s="40">
        <v>2.2404999999999999</v>
      </c>
      <c r="AG39" s="40">
        <f t="shared" si="12"/>
        <v>8.5449715597871752</v>
      </c>
      <c r="AH39" s="40">
        <v>2.4935</v>
      </c>
      <c r="AI39" s="40">
        <f t="shared" si="13"/>
        <v>29.180904612186964</v>
      </c>
      <c r="AJ39" s="40">
        <f t="shared" si="14"/>
        <v>0.7550261566152745</v>
      </c>
      <c r="AK39" s="77">
        <f t="shared" si="15"/>
        <v>31.069335803549667</v>
      </c>
      <c r="AL39" s="88">
        <v>0.32200000000000001</v>
      </c>
      <c r="AM39" s="86">
        <f t="shared" si="16"/>
        <v>3.8872904760974274</v>
      </c>
      <c r="AN39" s="88">
        <v>0.22</v>
      </c>
      <c r="AO39" s="86">
        <f t="shared" si="17"/>
        <v>2.574613601235666</v>
      </c>
      <c r="AP39" s="86">
        <f t="shared" si="18"/>
        <v>0.7081448396559259</v>
      </c>
      <c r="AQ39" s="86">
        <f t="shared" si="19"/>
        <v>29.140169023351813</v>
      </c>
      <c r="AR39" s="86">
        <f t="shared" si="20"/>
        <v>106.6203005845707</v>
      </c>
      <c r="AS39" s="73">
        <f t="shared" ref="AS39:AS70" si="26">(5*S39)/U39</f>
        <v>7.3671397920448918</v>
      </c>
      <c r="AT39" s="41">
        <v>7.3750999999999998</v>
      </c>
      <c r="AU39" s="20">
        <v>4.22</v>
      </c>
      <c r="AV39" s="20">
        <v>3.46</v>
      </c>
      <c r="AW39" s="42">
        <v>4.6877060000000004</v>
      </c>
      <c r="AX39" s="42">
        <v>0.26440180000000002</v>
      </c>
      <c r="AY39" s="40">
        <f t="shared" si="21"/>
        <v>17.729478392355876</v>
      </c>
      <c r="AZ39" s="20">
        <f t="shared" ref="AZ39:AZ70" si="27">Y39*(AW39/100)*5*10000</f>
        <v>1928.991606267329</v>
      </c>
      <c r="BA39" s="68">
        <f t="shared" ref="BA39:BA70" si="28">Y39*(AX39/100)*5*10000</f>
        <v>108.80137382377927</v>
      </c>
      <c r="BB39" s="97">
        <v>0.63899348432195913</v>
      </c>
      <c r="BC39" s="97">
        <v>0.14380921862706164</v>
      </c>
      <c r="BD39" s="97">
        <v>0.32100000000000001</v>
      </c>
      <c r="BE39" s="97">
        <v>0.18248531560644482</v>
      </c>
      <c r="BF39" s="97">
        <v>0.11071123592300398</v>
      </c>
      <c r="BG39" s="97">
        <v>0.13180006348682327</v>
      </c>
      <c r="BH39" s="97">
        <v>6.8303649036041735E-3</v>
      </c>
      <c r="BI39" s="97">
        <v>0.31115221365412987</v>
      </c>
    </row>
    <row r="40" spans="1:61" x14ac:dyDescent="0.2">
      <c r="A40" s="43">
        <v>34</v>
      </c>
      <c r="B40" s="43">
        <v>7</v>
      </c>
      <c r="C40" s="44" t="s">
        <v>52</v>
      </c>
      <c r="D40" s="44" t="s">
        <v>52</v>
      </c>
      <c r="E40" s="44" t="s">
        <v>238</v>
      </c>
      <c r="F40" s="45">
        <v>10</v>
      </c>
      <c r="G40" s="63">
        <v>17613800</v>
      </c>
      <c r="H40" s="64">
        <v>4324520</v>
      </c>
      <c r="I40" s="43">
        <v>5</v>
      </c>
      <c r="J40" s="46">
        <v>40697</v>
      </c>
      <c r="K40" s="43"/>
      <c r="L40" s="43">
        <v>122.8</v>
      </c>
      <c r="M40" s="43">
        <v>107.2</v>
      </c>
      <c r="N40" s="43">
        <v>0.83160000000000001</v>
      </c>
      <c r="O40" s="43">
        <v>10.5473</v>
      </c>
      <c r="P40" s="43">
        <v>7.9474999999999998</v>
      </c>
      <c r="Q40" s="43">
        <f t="shared" si="22"/>
        <v>7.1158999999999999</v>
      </c>
      <c r="R40" s="43">
        <v>0.74670000000000003</v>
      </c>
      <c r="S40" s="43">
        <v>10.540699999999999</v>
      </c>
      <c r="T40" s="43">
        <v>8.0149000000000008</v>
      </c>
      <c r="U40" s="43">
        <f t="shared" si="23"/>
        <v>7.2682000000000011</v>
      </c>
      <c r="V40" s="18">
        <f t="shared" si="24"/>
        <v>32.533444578233293</v>
      </c>
      <c r="W40" s="18">
        <f t="shared" si="25"/>
        <v>31.046325196618806</v>
      </c>
      <c r="X40" s="19">
        <f t="shared" si="8"/>
        <v>0.76130681486456753</v>
      </c>
      <c r="Y40" s="19">
        <f t="shared" si="9"/>
        <v>0.77808778304446991</v>
      </c>
      <c r="Z40" s="43">
        <v>12.410299999999999</v>
      </c>
      <c r="AA40" s="43">
        <v>2.1297999999999999</v>
      </c>
      <c r="AB40" s="47">
        <f t="shared" si="10"/>
        <v>8.5573579041240162</v>
      </c>
      <c r="AC40" s="47">
        <v>1.7000000000000001E-2</v>
      </c>
      <c r="AD40" s="47">
        <f t="shared" si="11"/>
        <v>0.19865944828376589</v>
      </c>
      <c r="AE40" s="47">
        <v>12.2158</v>
      </c>
      <c r="AF40" s="47">
        <v>2.1368999999999998</v>
      </c>
      <c r="AG40" s="47">
        <f t="shared" si="12"/>
        <v>8.4232430066314397</v>
      </c>
      <c r="AH40" s="47">
        <v>0.36699999999999999</v>
      </c>
      <c r="AI40" s="47">
        <f t="shared" si="13"/>
        <v>4.3569917157924651</v>
      </c>
      <c r="AJ40" s="47">
        <f t="shared" si="14"/>
        <v>0.14851186669673927</v>
      </c>
      <c r="AK40" s="78">
        <f t="shared" si="15"/>
        <v>5.7777634556930844</v>
      </c>
      <c r="AL40" s="89">
        <v>0.64400000000000002</v>
      </c>
      <c r="AM40" s="87">
        <f t="shared" si="16"/>
        <v>7.5256873349850126</v>
      </c>
      <c r="AN40" s="89">
        <v>1.3480000000000001</v>
      </c>
      <c r="AO40" s="87">
        <f t="shared" si="17"/>
        <v>16.003337419314015</v>
      </c>
      <c r="AP40" s="87">
        <f t="shared" si="18"/>
        <v>0.45128508399420364</v>
      </c>
      <c r="AQ40" s="87">
        <f t="shared" si="19"/>
        <v>17.556970526304365</v>
      </c>
      <c r="AR40" s="87">
        <f t="shared" si="20"/>
        <v>32.908658398877364</v>
      </c>
      <c r="AS40" s="74">
        <f t="shared" si="26"/>
        <v>7.2512451501059392</v>
      </c>
      <c r="AT40" s="48">
        <v>7.2541000000000002</v>
      </c>
      <c r="AU40" s="18">
        <v>4.82</v>
      </c>
      <c r="AV40" s="18">
        <v>3.89</v>
      </c>
      <c r="AW40" s="49">
        <v>5.3092420000000002</v>
      </c>
      <c r="AX40" s="49">
        <v>0.30141519999999999</v>
      </c>
      <c r="AY40" s="47">
        <f t="shared" si="21"/>
        <v>17.614380429387769</v>
      </c>
      <c r="AZ40" s="18">
        <f t="shared" si="27"/>
        <v>2065.5281687132938</v>
      </c>
      <c r="BA40" s="69">
        <f t="shared" si="28"/>
        <v>117.26374237195274</v>
      </c>
      <c r="BB40" s="98">
        <v>0.39640641362738877</v>
      </c>
      <c r="BC40" s="98">
        <v>9.8837262559703154E-2</v>
      </c>
      <c r="BD40" s="98">
        <v>0.16700000000000001</v>
      </c>
      <c r="BE40" s="98">
        <v>0.22281959348604527</v>
      </c>
      <c r="BF40" s="98">
        <v>6.9590143510640745E-2</v>
      </c>
      <c r="BG40" s="98">
        <v>3.136811364488773E-2</v>
      </c>
      <c r="BH40" s="98">
        <v>1.0107283777505978E-2</v>
      </c>
      <c r="BI40" s="98">
        <v>0.16654591341412889</v>
      </c>
    </row>
    <row r="41" spans="1:61" x14ac:dyDescent="0.2">
      <c r="A41" s="36">
        <v>35</v>
      </c>
      <c r="B41" s="36">
        <v>3</v>
      </c>
      <c r="C41" s="37" t="s">
        <v>53</v>
      </c>
      <c r="D41" s="37" t="s">
        <v>252</v>
      </c>
      <c r="E41" s="37" t="s">
        <v>239</v>
      </c>
      <c r="F41" s="38">
        <v>14</v>
      </c>
      <c r="G41" s="65">
        <v>17613800</v>
      </c>
      <c r="H41" s="66">
        <v>4323850</v>
      </c>
      <c r="I41" s="36">
        <v>5</v>
      </c>
      <c r="J41" s="39">
        <v>40695</v>
      </c>
      <c r="K41" s="36"/>
      <c r="L41" s="36">
        <v>109.7</v>
      </c>
      <c r="M41" s="36">
        <v>105.1</v>
      </c>
      <c r="N41" s="36">
        <v>0.74539999999999995</v>
      </c>
      <c r="O41" s="36">
        <v>10.346500000000001</v>
      </c>
      <c r="P41" s="36">
        <v>7.8775000000000004</v>
      </c>
      <c r="Q41" s="36">
        <f t="shared" si="22"/>
        <v>7.1321000000000003</v>
      </c>
      <c r="R41" s="36">
        <v>0.7984</v>
      </c>
      <c r="S41" s="36">
        <v>10.438599999999999</v>
      </c>
      <c r="T41" s="36">
        <v>8.4542999999999999</v>
      </c>
      <c r="U41" s="36">
        <f t="shared" si="23"/>
        <v>7.6558999999999999</v>
      </c>
      <c r="V41" s="20">
        <f t="shared" si="24"/>
        <v>31.067510752428358</v>
      </c>
      <c r="W41" s="20">
        <f t="shared" si="25"/>
        <v>26.657789358726262</v>
      </c>
      <c r="X41" s="21">
        <f t="shared" si="8"/>
        <v>0.76261101262313469</v>
      </c>
      <c r="Y41" s="21">
        <f t="shared" si="9"/>
        <v>0.81139645667345994</v>
      </c>
      <c r="Z41" s="36">
        <v>12.7056</v>
      </c>
      <c r="AA41" s="36">
        <v>2.1644999999999999</v>
      </c>
      <c r="AB41" s="40">
        <f t="shared" si="10"/>
        <v>9.3185679152376775</v>
      </c>
      <c r="AC41" s="40">
        <v>0.433</v>
      </c>
      <c r="AD41" s="40">
        <f t="shared" si="11"/>
        <v>4.6466367358010077</v>
      </c>
      <c r="AE41" s="40">
        <v>12.3156</v>
      </c>
      <c r="AF41" s="40">
        <v>1.7818000000000001</v>
      </c>
      <c r="AG41" s="40">
        <f t="shared" si="12"/>
        <v>9.0325332937367087</v>
      </c>
      <c r="AH41" s="40">
        <v>2.2249999999999996</v>
      </c>
      <c r="AI41" s="40">
        <f t="shared" si="13"/>
        <v>24.633177953994892</v>
      </c>
      <c r="AJ41" s="40">
        <f t="shared" si="14"/>
        <v>0.71380504350692442</v>
      </c>
      <c r="AK41" s="77">
        <f t="shared" si="15"/>
        <v>28.958944152858166</v>
      </c>
      <c r="AL41" s="88">
        <v>0.45100000000000001</v>
      </c>
      <c r="AM41" s="86">
        <f t="shared" si="16"/>
        <v>4.8397994638481627</v>
      </c>
      <c r="AN41" s="88">
        <v>0.34</v>
      </c>
      <c r="AO41" s="86">
        <f t="shared" si="17"/>
        <v>3.7641710131947259</v>
      </c>
      <c r="AP41" s="86">
        <f t="shared" si="18"/>
        <v>0.67538974169787314</v>
      </c>
      <c r="AQ41" s="86">
        <f t="shared" si="19"/>
        <v>27.400442164362882</v>
      </c>
      <c r="AR41" s="86">
        <f t="shared" si="20"/>
        <v>105.68787167428371</v>
      </c>
      <c r="AS41" s="73">
        <f t="shared" si="26"/>
        <v>6.81735654854426</v>
      </c>
      <c r="AT41" s="41">
        <v>6.8196000000000003</v>
      </c>
      <c r="AU41" s="20">
        <v>3.98</v>
      </c>
      <c r="AV41" s="20">
        <v>3.18</v>
      </c>
      <c r="AW41" s="42">
        <v>5.5371540000000001</v>
      </c>
      <c r="AX41" s="42">
        <v>0.29314630000000003</v>
      </c>
      <c r="AY41" s="40">
        <f t="shared" si="21"/>
        <v>18.888705059555587</v>
      </c>
      <c r="AZ41" s="20">
        <f t="shared" si="27"/>
        <v>2246.413567827638</v>
      </c>
      <c r="BA41" s="68">
        <f t="shared" si="28"/>
        <v>118.92893455346756</v>
      </c>
      <c r="BB41" s="97">
        <v>0.5056704956521626</v>
      </c>
      <c r="BC41" s="97">
        <v>0.10769609495838743</v>
      </c>
      <c r="BD41" s="97">
        <v>9.1999999999999998E-2</v>
      </c>
      <c r="BE41" s="97">
        <v>0.13191523156236418</v>
      </c>
      <c r="BF41" s="97">
        <v>6.7822766616918773E-2</v>
      </c>
      <c r="BG41" s="97">
        <v>3.3272285479545326E-2</v>
      </c>
      <c r="BH41" s="97">
        <v>6.2151966106775581E-3</v>
      </c>
      <c r="BI41" s="97">
        <v>8.0156329556779801E-2</v>
      </c>
    </row>
    <row r="42" spans="1:61" x14ac:dyDescent="0.2">
      <c r="A42" s="43">
        <v>36</v>
      </c>
      <c r="B42" s="43">
        <v>7</v>
      </c>
      <c r="C42" s="44" t="s">
        <v>54</v>
      </c>
      <c r="D42" s="44" t="s">
        <v>54</v>
      </c>
      <c r="E42" s="44" t="s">
        <v>235</v>
      </c>
      <c r="F42" s="45">
        <v>9</v>
      </c>
      <c r="G42" s="63">
        <v>17613680</v>
      </c>
      <c r="H42" s="64">
        <v>4324560</v>
      </c>
      <c r="I42" s="43">
        <v>5</v>
      </c>
      <c r="J42" s="46">
        <v>40695</v>
      </c>
      <c r="K42" s="43" t="s">
        <v>65</v>
      </c>
      <c r="L42" s="43">
        <v>150.19999999999999</v>
      </c>
      <c r="M42" s="43">
        <v>146.4</v>
      </c>
      <c r="N42" s="43">
        <v>0.74929999999999997</v>
      </c>
      <c r="O42" s="43">
        <v>10.9472</v>
      </c>
      <c r="P42" s="43">
        <v>7.7439999999999998</v>
      </c>
      <c r="Q42" s="43">
        <f t="shared" si="22"/>
        <v>6.9946999999999999</v>
      </c>
      <c r="R42" s="43">
        <v>0.74629999999999996</v>
      </c>
      <c r="S42" s="43">
        <v>10.436400000000001</v>
      </c>
      <c r="T42" s="43">
        <v>7.7525000000000004</v>
      </c>
      <c r="U42" s="43">
        <f t="shared" si="23"/>
        <v>7.0062000000000006</v>
      </c>
      <c r="V42" s="18">
        <f t="shared" si="24"/>
        <v>36.105122771119561</v>
      </c>
      <c r="W42" s="18">
        <f t="shared" si="25"/>
        <v>32.86765551339542</v>
      </c>
      <c r="X42" s="19">
        <f t="shared" si="8"/>
        <v>0.98465368697979971</v>
      </c>
      <c r="Y42" s="19">
        <f t="shared" si="9"/>
        <v>1.0345447613514642</v>
      </c>
      <c r="Z42" s="43">
        <v>12.3971</v>
      </c>
      <c r="AA42" s="43">
        <v>2.2713000000000001</v>
      </c>
      <c r="AB42" s="47">
        <f t="shared" si="10"/>
        <v>8.3224638783488558</v>
      </c>
      <c r="AC42" s="47">
        <v>1.228</v>
      </c>
      <c r="AD42" s="47">
        <f t="shared" si="11"/>
        <v>14.755245777571707</v>
      </c>
      <c r="AE42" s="47">
        <v>12.239599999999999</v>
      </c>
      <c r="AF42" s="47">
        <v>2.0406</v>
      </c>
      <c r="AG42" s="47">
        <f t="shared" si="12"/>
        <v>8.2167304357824538</v>
      </c>
      <c r="AH42" s="47">
        <v>4.4820000000000002</v>
      </c>
      <c r="AI42" s="47">
        <f t="shared" si="13"/>
        <v>54.547244004521048</v>
      </c>
      <c r="AJ42" s="47">
        <f t="shared" si="14"/>
        <v>1.4211427938196193</v>
      </c>
      <c r="AK42" s="78">
        <f t="shared" si="15"/>
        <v>73.511791623923557</v>
      </c>
      <c r="AL42" s="89">
        <v>0.29199999999999998</v>
      </c>
      <c r="AM42" s="87">
        <f t="shared" si="16"/>
        <v>3.5085763575333373</v>
      </c>
      <c r="AN42" s="89">
        <v>0.34200000000000003</v>
      </c>
      <c r="AO42" s="87">
        <f t="shared" si="17"/>
        <v>4.1622395023530112</v>
      </c>
      <c r="AP42" s="87">
        <f t="shared" si="18"/>
        <v>1.4444879061346076</v>
      </c>
      <c r="AQ42" s="87">
        <f t="shared" si="19"/>
        <v>74.719369806355203</v>
      </c>
      <c r="AR42" s="87">
        <f t="shared" si="20"/>
        <v>98.383848544813418</v>
      </c>
      <c r="AS42" s="74">
        <f t="shared" si="26"/>
        <v>7.4479746510233786</v>
      </c>
      <c r="AT42" s="48">
        <v>7.4409999999999998</v>
      </c>
      <c r="AU42" s="18">
        <v>4.7</v>
      </c>
      <c r="AV42" s="18">
        <v>4.04</v>
      </c>
      <c r="AW42" s="49">
        <v>6.038297</v>
      </c>
      <c r="AX42" s="49">
        <v>0.46799390000000002</v>
      </c>
      <c r="AY42" s="47">
        <f t="shared" si="21"/>
        <v>12.902512190864027</v>
      </c>
      <c r="AZ42" s="18">
        <f t="shared" si="27"/>
        <v>3123.4442644171313</v>
      </c>
      <c r="BA42" s="69">
        <f t="shared" si="28"/>
        <v>242.08031879472051</v>
      </c>
      <c r="BB42" s="98">
        <v>0.13375967063268945</v>
      </c>
      <c r="BC42" s="98">
        <v>2.4780262389198433</v>
      </c>
      <c r="BD42" s="98">
        <v>0.13600000000000001</v>
      </c>
      <c r="BE42" s="98">
        <v>0.19246456790286781</v>
      </c>
      <c r="BF42" s="98">
        <v>0.22773019775411693</v>
      </c>
      <c r="BG42" s="98">
        <v>3.9845113032785644E-2</v>
      </c>
      <c r="BH42" s="98">
        <v>1.1133744344630958E-2</v>
      </c>
      <c r="BI42" s="98">
        <v>0.13924484167078774</v>
      </c>
    </row>
    <row r="43" spans="1:61" x14ac:dyDescent="0.2">
      <c r="A43" s="36">
        <v>37</v>
      </c>
      <c r="B43" s="36">
        <v>3</v>
      </c>
      <c r="C43" s="37" t="s">
        <v>55</v>
      </c>
      <c r="D43" s="37" t="s">
        <v>30</v>
      </c>
      <c r="E43" s="37" t="s">
        <v>239</v>
      </c>
      <c r="F43" s="38">
        <v>11</v>
      </c>
      <c r="G43" s="65">
        <v>17613800</v>
      </c>
      <c r="H43" s="66">
        <v>4324000</v>
      </c>
      <c r="I43" s="36">
        <v>5</v>
      </c>
      <c r="J43" s="39">
        <v>40697</v>
      </c>
      <c r="K43" s="36"/>
      <c r="L43" s="36">
        <v>123</v>
      </c>
      <c r="M43" s="36">
        <v>120.6</v>
      </c>
      <c r="N43" s="36">
        <v>0.74470000000000003</v>
      </c>
      <c r="O43" s="36">
        <v>10.311400000000001</v>
      </c>
      <c r="P43" s="36">
        <v>7.7747999999999999</v>
      </c>
      <c r="Q43" s="36">
        <f t="shared" si="22"/>
        <v>7.0301</v>
      </c>
      <c r="R43" s="36">
        <v>0.74739999999999995</v>
      </c>
      <c r="S43" s="36">
        <v>10.321099999999999</v>
      </c>
      <c r="T43" s="36">
        <v>8.2171000000000003</v>
      </c>
      <c r="U43" s="36">
        <f t="shared" si="23"/>
        <v>7.4697000000000005</v>
      </c>
      <c r="V43" s="20">
        <f t="shared" si="24"/>
        <v>31.822061019842124</v>
      </c>
      <c r="W43" s="20">
        <f t="shared" si="25"/>
        <v>27.626900233502234</v>
      </c>
      <c r="X43" s="21">
        <f t="shared" si="8"/>
        <v>0.86550099379021472</v>
      </c>
      <c r="Y43" s="21">
        <f t="shared" si="9"/>
        <v>0.91875745598311886</v>
      </c>
      <c r="Z43" s="36">
        <v>12.7751</v>
      </c>
      <c r="AA43" s="36">
        <v>2.2292999999999998</v>
      </c>
      <c r="AB43" s="40">
        <f t="shared" si="10"/>
        <v>9.2457358682698558</v>
      </c>
      <c r="AC43" s="40">
        <v>0.439</v>
      </c>
      <c r="AD43" s="40">
        <f t="shared" si="11"/>
        <v>4.7481347753680705</v>
      </c>
      <c r="AE43" s="40">
        <v>12.186500000000001</v>
      </c>
      <c r="AF43" s="40">
        <v>2.1150000000000002</v>
      </c>
      <c r="AG43" s="40">
        <f t="shared" si="12"/>
        <v>8.8197478030442493</v>
      </c>
      <c r="AH43" s="40">
        <v>1.2190000000000001</v>
      </c>
      <c r="AI43" s="40">
        <f t="shared" si="13"/>
        <v>13.821256879694978</v>
      </c>
      <c r="AJ43" s="40">
        <f t="shared" si="14"/>
        <v>0.32404007515453243</v>
      </c>
      <c r="AK43" s="77">
        <f t="shared" si="15"/>
        <v>14.885711754277841</v>
      </c>
      <c r="AL43" s="88">
        <v>0.20799999999999999</v>
      </c>
      <c r="AM43" s="86">
        <f t="shared" si="16"/>
        <v>2.24968572500355</v>
      </c>
      <c r="AN43" s="88">
        <v>0.18</v>
      </c>
      <c r="AO43" s="86">
        <f t="shared" si="17"/>
        <v>2.0408746828097586</v>
      </c>
      <c r="AP43" s="86">
        <f t="shared" si="18"/>
        <v>0.31658253793332558</v>
      </c>
      <c r="AQ43" s="86">
        <f t="shared" si="19"/>
        <v>14.543128358015075</v>
      </c>
      <c r="AR43" s="86">
        <f t="shared" si="20"/>
        <v>102.35563757555614</v>
      </c>
      <c r="AS43" s="73">
        <f t="shared" si="26"/>
        <v>6.9086442561280901</v>
      </c>
      <c r="AT43" s="41">
        <v>6.9036</v>
      </c>
      <c r="AU43" s="20">
        <v>3.82</v>
      </c>
      <c r="AV43" s="20">
        <v>3.1</v>
      </c>
      <c r="AW43" s="42">
        <v>5.6409890000000003</v>
      </c>
      <c r="AX43" s="42">
        <v>0.26676939999999999</v>
      </c>
      <c r="AY43" s="40">
        <f t="shared" si="21"/>
        <v>21.145562422076896</v>
      </c>
      <c r="AZ43" s="20">
        <f t="shared" si="27"/>
        <v>2591.3503514343788</v>
      </c>
      <c r="BA43" s="68">
        <f t="shared" si="28"/>
        <v>122.5481876390715</v>
      </c>
      <c r="BB43" s="97">
        <v>1.1039104892137686</v>
      </c>
      <c r="BC43" s="97">
        <v>7.0641147809870644E-2</v>
      </c>
      <c r="BD43" s="97">
        <v>0.24099999999999999</v>
      </c>
      <c r="BE43" s="97">
        <v>0.17360461350328552</v>
      </c>
      <c r="BF43" s="97">
        <v>7.0051371973064283E-2</v>
      </c>
      <c r="BG43" s="97">
        <v>1.9831571946728535E-2</v>
      </c>
      <c r="BH43" s="97">
        <v>8.8750969339310218E-3</v>
      </c>
      <c r="BI43" s="97">
        <v>0.23527881971851139</v>
      </c>
    </row>
    <row r="44" spans="1:61" x14ac:dyDescent="0.2">
      <c r="A44" s="43">
        <v>38</v>
      </c>
      <c r="B44" s="43">
        <v>7</v>
      </c>
      <c r="C44" s="44" t="s">
        <v>56</v>
      </c>
      <c r="D44" s="44" t="s">
        <v>56</v>
      </c>
      <c r="E44" s="44" t="s">
        <v>231</v>
      </c>
      <c r="F44" s="45">
        <v>8</v>
      </c>
      <c r="G44" s="63">
        <v>17613520</v>
      </c>
      <c r="H44" s="64">
        <v>4324600</v>
      </c>
      <c r="I44" s="43">
        <v>5</v>
      </c>
      <c r="J44" s="46">
        <v>40697</v>
      </c>
      <c r="K44" s="43"/>
      <c r="L44" s="43">
        <v>153</v>
      </c>
      <c r="M44" s="43">
        <v>145</v>
      </c>
      <c r="N44" s="43">
        <v>0.82569999999999999</v>
      </c>
      <c r="O44" s="43">
        <v>10.3073</v>
      </c>
      <c r="P44" s="43">
        <v>7.9109999999999996</v>
      </c>
      <c r="Q44" s="43">
        <f t="shared" si="22"/>
        <v>7.0852999999999993</v>
      </c>
      <c r="R44" s="43">
        <v>0.78590000000000004</v>
      </c>
      <c r="S44" s="43">
        <v>10.382999999999999</v>
      </c>
      <c r="T44" s="43">
        <v>8.0888000000000009</v>
      </c>
      <c r="U44" s="43">
        <f t="shared" si="23"/>
        <v>7.3029000000000011</v>
      </c>
      <c r="V44" s="18">
        <f t="shared" si="24"/>
        <v>31.259398678606431</v>
      </c>
      <c r="W44" s="18">
        <f t="shared" si="25"/>
        <v>29.664836752383689</v>
      </c>
      <c r="X44" s="19">
        <f t="shared" si="8"/>
        <v>1.049198651747586</v>
      </c>
      <c r="Y44" s="19">
        <f t="shared" si="9"/>
        <v>1.0735367022004596</v>
      </c>
      <c r="Z44" s="43">
        <v>12.1669</v>
      </c>
      <c r="AA44" s="43">
        <v>2.2031999999999998</v>
      </c>
      <c r="AB44" s="47">
        <f t="shared" si="10"/>
        <v>8.5576089771742296</v>
      </c>
      <c r="AC44" s="47">
        <v>1.409</v>
      </c>
      <c r="AD44" s="47">
        <f t="shared" si="11"/>
        <v>16.464879427866308</v>
      </c>
      <c r="AE44" s="47">
        <v>12.292199999999999</v>
      </c>
      <c r="AF44" s="47">
        <v>2.1295999999999999</v>
      </c>
      <c r="AG44" s="47">
        <f t="shared" si="12"/>
        <v>8.6457389367234931</v>
      </c>
      <c r="AH44" s="47">
        <v>4.0785</v>
      </c>
      <c r="AI44" s="47">
        <f t="shared" si="13"/>
        <v>47.173527096408542</v>
      </c>
      <c r="AJ44" s="47">
        <f t="shared" si="14"/>
        <v>1.0967374167336512</v>
      </c>
      <c r="AK44" s="78">
        <f t="shared" si="15"/>
        <v>58.869393477004749</v>
      </c>
      <c r="AL44" s="89">
        <v>0.24199999999999999</v>
      </c>
      <c r="AM44" s="87">
        <f t="shared" si="16"/>
        <v>2.8278927051409837</v>
      </c>
      <c r="AN44" s="89">
        <v>0.22900000000000001</v>
      </c>
      <c r="AO44" s="87">
        <f t="shared" si="17"/>
        <v>2.6487036177706402</v>
      </c>
      <c r="AP44" s="87">
        <f t="shared" si="18"/>
        <v>1.0903378064704246</v>
      </c>
      <c r="AQ44" s="87">
        <f t="shared" si="19"/>
        <v>58.525882652137128</v>
      </c>
      <c r="AR44" s="87">
        <f t="shared" si="20"/>
        <v>100.58693830712365</v>
      </c>
      <c r="AS44" s="74">
        <f t="shared" si="26"/>
        <v>7.1088197839214535</v>
      </c>
      <c r="AT44" s="48">
        <v>7.1063999999999998</v>
      </c>
      <c r="AU44" s="18">
        <v>4.16</v>
      </c>
      <c r="AV44" s="18">
        <v>3.62</v>
      </c>
      <c r="AW44" s="49">
        <v>5.3649620000000002</v>
      </c>
      <c r="AX44" s="49">
        <v>0.38653480000000001</v>
      </c>
      <c r="AY44" s="47">
        <f t="shared" si="21"/>
        <v>13.879635158335033</v>
      </c>
      <c r="AZ44" s="18">
        <f t="shared" si="27"/>
        <v>2879.7418064553913</v>
      </c>
      <c r="BA44" s="69">
        <f t="shared" si="28"/>
        <v>207.47964723885713</v>
      </c>
      <c r="BB44" s="98">
        <v>0.24030955171262072</v>
      </c>
      <c r="BC44" s="98">
        <v>0.50985076752543068</v>
      </c>
      <c r="BD44" s="98">
        <v>0.377</v>
      </c>
      <c r="BE44" s="98">
        <v>0.16933480210338805</v>
      </c>
      <c r="BF44" s="98">
        <v>0.11738877490873191</v>
      </c>
      <c r="BG44" s="98">
        <v>0.33645911095702064</v>
      </c>
      <c r="BH44" s="98">
        <v>7.9140837824514167E-3</v>
      </c>
      <c r="BI44" s="98">
        <v>0.37688562847129881</v>
      </c>
    </row>
    <row r="45" spans="1:61" x14ac:dyDescent="0.2">
      <c r="A45" s="36">
        <v>39</v>
      </c>
      <c r="B45" s="36">
        <v>3</v>
      </c>
      <c r="C45" s="37" t="s">
        <v>57</v>
      </c>
      <c r="D45" s="37" t="s">
        <v>253</v>
      </c>
      <c r="E45" s="37" t="s">
        <v>239</v>
      </c>
      <c r="F45" s="38">
        <v>5</v>
      </c>
      <c r="G45" s="65">
        <v>17613800</v>
      </c>
      <c r="H45" s="66">
        <v>4324300</v>
      </c>
      <c r="I45" s="36">
        <v>5</v>
      </c>
      <c r="J45" s="39">
        <v>40697</v>
      </c>
      <c r="K45" s="36"/>
      <c r="L45" s="36">
        <v>104.1</v>
      </c>
      <c r="M45" s="36">
        <v>89.8</v>
      </c>
      <c r="N45" s="36">
        <v>0.80520000000000003</v>
      </c>
      <c r="O45" s="36">
        <v>10.7746</v>
      </c>
      <c r="P45" s="36">
        <v>7.6574</v>
      </c>
      <c r="Q45" s="36">
        <f t="shared" si="22"/>
        <v>6.8521999999999998</v>
      </c>
      <c r="R45" s="36">
        <v>0.82630000000000003</v>
      </c>
      <c r="S45" s="36">
        <v>10.356299999999999</v>
      </c>
      <c r="T45" s="36">
        <v>7.8285999999999998</v>
      </c>
      <c r="U45" s="36">
        <f t="shared" si="23"/>
        <v>7.0023</v>
      </c>
      <c r="V45" s="20">
        <f t="shared" si="24"/>
        <v>36.4041356523676</v>
      </c>
      <c r="W45" s="20">
        <f t="shared" si="25"/>
        <v>32.386083833029168</v>
      </c>
      <c r="X45" s="21">
        <f t="shared" si="8"/>
        <v>0.60114827562288298</v>
      </c>
      <c r="Y45" s="21">
        <f t="shared" si="9"/>
        <v>0.63912943913620845</v>
      </c>
      <c r="Z45" s="36">
        <v>12.392899999999999</v>
      </c>
      <c r="AA45" s="36">
        <v>2.1838000000000002</v>
      </c>
      <c r="AB45" s="40">
        <f t="shared" si="10"/>
        <v>8.3793250166565283</v>
      </c>
      <c r="AC45" s="40">
        <v>1.0049999999999999</v>
      </c>
      <c r="AD45" s="40">
        <f t="shared" si="11"/>
        <v>11.993806159830871</v>
      </c>
      <c r="AE45" s="40">
        <v>12.3833</v>
      </c>
      <c r="AF45" s="40">
        <v>1.9858</v>
      </c>
      <c r="AG45" s="40">
        <f t="shared" si="12"/>
        <v>8.3728340807045001</v>
      </c>
      <c r="AH45" s="40">
        <v>3.794</v>
      </c>
      <c r="AI45" s="40">
        <f t="shared" si="13"/>
        <v>45.313211314474877</v>
      </c>
      <c r="AJ45" s="40">
        <f t="shared" si="14"/>
        <v>1.1899787555230001</v>
      </c>
      <c r="AK45" s="77">
        <f t="shared" si="15"/>
        <v>38.027522730070913</v>
      </c>
      <c r="AL45" s="88">
        <v>0.51800000000000002</v>
      </c>
      <c r="AM45" s="86">
        <f t="shared" si="16"/>
        <v>6.181882179892928</v>
      </c>
      <c r="AN45" s="88">
        <v>0.247</v>
      </c>
      <c r="AO45" s="86">
        <f t="shared" si="17"/>
        <v>2.9500166564774104</v>
      </c>
      <c r="AP45" s="86">
        <f t="shared" si="18"/>
        <v>1.0745549868295887</v>
      </c>
      <c r="AQ45" s="86">
        <f t="shared" si="19"/>
        <v>34.338986302670541</v>
      </c>
      <c r="AR45" s="86">
        <f t="shared" si="20"/>
        <v>110.74154139230812</v>
      </c>
      <c r="AS45" s="73">
        <f t="shared" si="26"/>
        <v>7.3949273810033835</v>
      </c>
      <c r="AT45" s="41">
        <v>7.3956999999999997</v>
      </c>
      <c r="AU45" s="20">
        <v>4.05</v>
      </c>
      <c r="AV45" s="20">
        <v>3.38</v>
      </c>
      <c r="AW45" s="42">
        <v>7.4888459999999997</v>
      </c>
      <c r="AX45" s="42">
        <v>0.38540360000000001</v>
      </c>
      <c r="AY45" s="40">
        <f t="shared" si="21"/>
        <v>19.431178120806344</v>
      </c>
      <c r="AZ45" s="20">
        <f t="shared" si="27"/>
        <v>2393.1709718787188</v>
      </c>
      <c r="BA45" s="68">
        <f t="shared" si="28"/>
        <v>123.16139335453779</v>
      </c>
      <c r="BB45" s="97">
        <v>0.44851550935228601</v>
      </c>
      <c r="BC45" s="97">
        <v>0.14390689923707276</v>
      </c>
      <c r="BD45" s="97">
        <v>0.375</v>
      </c>
      <c r="BE45" s="97">
        <v>0.21790506690417419</v>
      </c>
      <c r="BF45" s="97">
        <v>0.11895034523643397</v>
      </c>
      <c r="BG45" s="97">
        <v>0.18962873275625733</v>
      </c>
      <c r="BH45" s="97">
        <v>1.5200613896769178E-2</v>
      </c>
      <c r="BI45" s="97">
        <v>0.34395877311685369</v>
      </c>
    </row>
    <row r="46" spans="1:61" x14ac:dyDescent="0.2">
      <c r="A46" s="43">
        <v>40</v>
      </c>
      <c r="B46" s="43">
        <v>7</v>
      </c>
      <c r="C46" s="44" t="s">
        <v>58</v>
      </c>
      <c r="D46" s="44" t="s">
        <v>58</v>
      </c>
      <c r="E46" s="44" t="s">
        <v>238</v>
      </c>
      <c r="F46" s="45">
        <v>8</v>
      </c>
      <c r="G46" s="63">
        <v>17613800</v>
      </c>
      <c r="H46" s="64">
        <v>4324600</v>
      </c>
      <c r="I46" s="43">
        <v>5</v>
      </c>
      <c r="J46" s="46">
        <v>40697</v>
      </c>
      <c r="K46" s="43"/>
      <c r="L46" s="43">
        <v>151.9</v>
      </c>
      <c r="M46" s="43">
        <v>127.5</v>
      </c>
      <c r="N46" s="43">
        <v>0.81179999999999997</v>
      </c>
      <c r="O46" s="43">
        <v>10.5846</v>
      </c>
      <c r="P46" s="43">
        <v>7.9858000000000002</v>
      </c>
      <c r="Q46" s="43">
        <f t="shared" si="22"/>
        <v>7.1740000000000004</v>
      </c>
      <c r="R46" s="43">
        <v>0.79720000000000002</v>
      </c>
      <c r="S46" s="43">
        <v>10.4123</v>
      </c>
      <c r="T46" s="43">
        <v>7.9882999999999997</v>
      </c>
      <c r="U46" s="43">
        <f t="shared" si="23"/>
        <v>7.1910999999999996</v>
      </c>
      <c r="V46" s="18">
        <f t="shared" si="24"/>
        <v>32.222285206809893</v>
      </c>
      <c r="W46" s="18">
        <f t="shared" si="25"/>
        <v>30.936488576011069</v>
      </c>
      <c r="X46" s="19">
        <f t="shared" si="8"/>
        <v>0.90964827748755162</v>
      </c>
      <c r="Y46" s="19">
        <f t="shared" si="9"/>
        <v>0.92690502174300937</v>
      </c>
      <c r="Z46" s="43">
        <v>12.4421</v>
      </c>
      <c r="AA46" s="43">
        <v>2.2412000000000001</v>
      </c>
      <c r="AB46" s="47">
        <f t="shared" si="10"/>
        <v>8.5929511548841262</v>
      </c>
      <c r="AC46" s="47">
        <v>1.002</v>
      </c>
      <c r="AD46" s="47">
        <f t="shared" si="11"/>
        <v>11.660720303646505</v>
      </c>
      <c r="AE46" s="47">
        <v>12.1755</v>
      </c>
      <c r="AF46" s="47">
        <v>2.1844000000000001</v>
      </c>
      <c r="AG46" s="47">
        <f t="shared" si="12"/>
        <v>8.4088278334277717</v>
      </c>
      <c r="AH46" s="47">
        <v>3.6665000000000001</v>
      </c>
      <c r="AI46" s="47">
        <f t="shared" si="13"/>
        <v>43.602985726791715</v>
      </c>
      <c r="AJ46" s="47">
        <f t="shared" si="14"/>
        <v>1.1407951936837575</v>
      </c>
      <c r="AK46" s="78">
        <f t="shared" si="15"/>
        <v>52.870439690288194</v>
      </c>
      <c r="AL46" s="89">
        <v>0.58799999999999997</v>
      </c>
      <c r="AM46" s="87">
        <f t="shared" si="16"/>
        <v>6.8428179027386662</v>
      </c>
      <c r="AN46" s="89">
        <v>0.251</v>
      </c>
      <c r="AO46" s="87">
        <f t="shared" si="17"/>
        <v>2.9849582483089376</v>
      </c>
      <c r="AP46" s="87">
        <f t="shared" si="18"/>
        <v>1.0030144917398387</v>
      </c>
      <c r="AQ46" s="87">
        <f t="shared" si="19"/>
        <v>46.484958463733435</v>
      </c>
      <c r="AR46" s="87">
        <f t="shared" si="20"/>
        <v>113.73666114284381</v>
      </c>
      <c r="AS46" s="74">
        <f t="shared" si="26"/>
        <v>7.2397129785429222</v>
      </c>
      <c r="AT46" s="48">
        <v>7.2370000000000001</v>
      </c>
      <c r="AU46" s="18">
        <v>4.2300000000000004</v>
      </c>
      <c r="AV46" s="18">
        <v>3.76</v>
      </c>
      <c r="AW46" s="49">
        <v>4.6405750000000001</v>
      </c>
      <c r="AX46" s="49">
        <v>0.33201340000000001</v>
      </c>
      <c r="AY46" s="47">
        <f t="shared" si="21"/>
        <v>13.97707140735886</v>
      </c>
      <c r="AZ46" s="18">
        <f t="shared" si="27"/>
        <v>2150.686135637533</v>
      </c>
      <c r="BA46" s="69">
        <f t="shared" si="28"/>
        <v>153.87244387298526</v>
      </c>
      <c r="BB46" s="98">
        <v>0.31831582278994586</v>
      </c>
      <c r="BC46" s="98">
        <v>0.13498276257981831</v>
      </c>
      <c r="BD46" s="98">
        <v>0.47299999999999998</v>
      </c>
      <c r="BE46" s="98">
        <v>0.20732337207680601</v>
      </c>
      <c r="BF46" s="98">
        <v>9.9172945322491823E-2</v>
      </c>
      <c r="BG46" s="98">
        <v>0.23673376700770191</v>
      </c>
      <c r="BH46" s="98">
        <v>3.904255094248887E-3</v>
      </c>
      <c r="BI46" s="98">
        <v>0.44224920878893581</v>
      </c>
    </row>
    <row r="47" spans="1:61" x14ac:dyDescent="0.2">
      <c r="A47" s="36">
        <v>41</v>
      </c>
      <c r="B47" s="36">
        <v>3</v>
      </c>
      <c r="C47" s="37" t="s">
        <v>59</v>
      </c>
      <c r="D47" s="37" t="s">
        <v>254</v>
      </c>
      <c r="E47" s="37" t="s">
        <v>238</v>
      </c>
      <c r="F47" s="38">
        <v>13</v>
      </c>
      <c r="G47" s="65">
        <v>17613750</v>
      </c>
      <c r="H47" s="66">
        <v>4323900</v>
      </c>
      <c r="I47" s="36">
        <v>5</v>
      </c>
      <c r="J47" s="39">
        <v>40697</v>
      </c>
      <c r="K47" s="36"/>
      <c r="L47" s="36">
        <v>112.5</v>
      </c>
      <c r="M47" s="36">
        <v>110.8</v>
      </c>
      <c r="N47" s="36">
        <v>0.81889999999999996</v>
      </c>
      <c r="O47" s="36">
        <v>10.45</v>
      </c>
      <c r="P47" s="36">
        <v>7.4393000000000002</v>
      </c>
      <c r="Q47" s="36">
        <f t="shared" si="22"/>
        <v>6.6204000000000001</v>
      </c>
      <c r="R47" s="36">
        <v>0.81559999999999999</v>
      </c>
      <c r="S47" s="36">
        <v>10.4582</v>
      </c>
      <c r="T47" s="36">
        <v>7.4077999999999999</v>
      </c>
      <c r="U47" s="36">
        <f t="shared" si="23"/>
        <v>6.5922000000000001</v>
      </c>
      <c r="V47" s="20">
        <f t="shared" si="24"/>
        <v>36.646889952153103</v>
      </c>
      <c r="W47" s="20">
        <f t="shared" si="25"/>
        <v>36.966208334130151</v>
      </c>
      <c r="X47" s="21">
        <f t="shared" si="8"/>
        <v>0.73889732561067745</v>
      </c>
      <c r="Y47" s="21">
        <f t="shared" si="9"/>
        <v>0.73517306490298717</v>
      </c>
      <c r="Z47" s="36">
        <v>12.238099999999999</v>
      </c>
      <c r="AA47" s="36">
        <v>1.8896999999999999</v>
      </c>
      <c r="AB47" s="40">
        <f t="shared" si="10"/>
        <v>7.714138457860817</v>
      </c>
      <c r="AC47" s="40">
        <v>0.65</v>
      </c>
      <c r="AD47" s="40">
        <f t="shared" si="11"/>
        <v>8.4260867697758357</v>
      </c>
      <c r="AE47" s="40">
        <v>12.552300000000001</v>
      </c>
      <c r="AF47" s="40">
        <v>2.1844999999999999</v>
      </c>
      <c r="AG47" s="40">
        <f t="shared" si="12"/>
        <v>7.9121906312749806</v>
      </c>
      <c r="AH47" s="40">
        <v>3.0034999999999998</v>
      </c>
      <c r="AI47" s="40">
        <f t="shared" si="13"/>
        <v>37.960409954329073</v>
      </c>
      <c r="AJ47" s="40">
        <f t="shared" si="14"/>
        <v>1.0547972565911869</v>
      </c>
      <c r="AK47" s="77">
        <f t="shared" si="15"/>
        <v>38.77292659897028</v>
      </c>
      <c r="AL47" s="88">
        <v>0.60899999999999999</v>
      </c>
      <c r="AM47" s="86">
        <f t="shared" si="16"/>
        <v>7.894595142759206</v>
      </c>
      <c r="AN47" s="88">
        <v>0.33800000000000002</v>
      </c>
      <c r="AO47" s="86">
        <f t="shared" si="17"/>
        <v>4.2718889843726409</v>
      </c>
      <c r="AP47" s="86">
        <f t="shared" si="18"/>
        <v>0.92541489379166675</v>
      </c>
      <c r="AQ47" s="86">
        <f t="shared" si="19"/>
        <v>34.017005188784601</v>
      </c>
      <c r="AR47" s="86">
        <f t="shared" si="20"/>
        <v>113.98101150819033</v>
      </c>
      <c r="AS47" s="73">
        <f t="shared" si="26"/>
        <v>7.9322532690148959</v>
      </c>
      <c r="AT47" s="41">
        <v>7.9367000000000001</v>
      </c>
      <c r="AU47" s="20">
        <v>3.85</v>
      </c>
      <c r="AV47" s="20">
        <v>3.31</v>
      </c>
      <c r="AW47" s="42">
        <v>7.6703619999999999</v>
      </c>
      <c r="AX47" s="42">
        <v>0.39118019999999998</v>
      </c>
      <c r="AY47" s="40">
        <f t="shared" si="21"/>
        <v>19.608257268644987</v>
      </c>
      <c r="AZ47" s="20">
        <f t="shared" si="27"/>
        <v>2819.5217702277032</v>
      </c>
      <c r="BA47" s="68">
        <f t="shared" si="28"/>
        <v>143.79257328168174</v>
      </c>
      <c r="BB47" s="97">
        <v>0.81623567737795821</v>
      </c>
      <c r="BC47" s="97">
        <v>0.12434959814058644</v>
      </c>
      <c r="BD47" s="97">
        <v>0.36599999999999999</v>
      </c>
      <c r="BE47" s="97">
        <v>0.173293870856191</v>
      </c>
      <c r="BF47" s="97">
        <v>9.2915517100735437E-2</v>
      </c>
      <c r="BG47" s="97">
        <v>7.1718473195350796E-2</v>
      </c>
      <c r="BH47" s="97">
        <v>1.0902060702249968E-2</v>
      </c>
      <c r="BI47" s="97">
        <v>0.31308411416167237</v>
      </c>
    </row>
    <row r="48" spans="1:61" x14ac:dyDescent="0.2">
      <c r="A48" s="43">
        <v>42</v>
      </c>
      <c r="B48" s="43">
        <v>7</v>
      </c>
      <c r="C48" s="44" t="s">
        <v>60</v>
      </c>
      <c r="D48" s="44" t="s">
        <v>60</v>
      </c>
      <c r="E48" s="44" t="s">
        <v>235</v>
      </c>
      <c r="F48" s="45">
        <v>6</v>
      </c>
      <c r="G48" s="63">
        <v>17613680</v>
      </c>
      <c r="H48" s="64">
        <v>4324680</v>
      </c>
      <c r="I48" s="43">
        <v>5</v>
      </c>
      <c r="J48" s="46">
        <v>40696</v>
      </c>
      <c r="K48" s="43"/>
      <c r="L48" s="43">
        <v>145.5</v>
      </c>
      <c r="M48" s="43">
        <v>133.6</v>
      </c>
      <c r="N48" s="43">
        <v>0.81130000000000002</v>
      </c>
      <c r="O48" s="43">
        <v>10.7218</v>
      </c>
      <c r="P48" s="43">
        <v>8.0212000000000003</v>
      </c>
      <c r="Q48" s="43">
        <f t="shared" si="22"/>
        <v>7.2099000000000002</v>
      </c>
      <c r="R48" s="43">
        <v>0.79139999999999999</v>
      </c>
      <c r="S48" s="43">
        <v>10.4765</v>
      </c>
      <c r="T48" s="43">
        <v>7.8493000000000004</v>
      </c>
      <c r="U48" s="43">
        <f t="shared" si="23"/>
        <v>7.0579000000000001</v>
      </c>
      <c r="V48" s="18">
        <f t="shared" si="24"/>
        <v>32.754761327389055</v>
      </c>
      <c r="W48" s="18">
        <f t="shared" si="25"/>
        <v>32.631126807617044</v>
      </c>
      <c r="X48" s="19">
        <f t="shared" si="8"/>
        <v>0.94568040912219176</v>
      </c>
      <c r="Y48" s="19">
        <f t="shared" si="9"/>
        <v>0.94741910089498549</v>
      </c>
      <c r="Z48" s="43">
        <v>12.294600000000001</v>
      </c>
      <c r="AA48" s="43">
        <v>2.2189000000000001</v>
      </c>
      <c r="AB48" s="47">
        <f t="shared" si="10"/>
        <v>8.2827334835107145</v>
      </c>
      <c r="AC48" s="47">
        <v>0.89600000000000002</v>
      </c>
      <c r="AD48" s="47">
        <f t="shared" si="11"/>
        <v>10.817684787078555</v>
      </c>
      <c r="AE48" s="47">
        <v>12.773899999999999</v>
      </c>
      <c r="AF48" s="47">
        <v>2.2635999999999998</v>
      </c>
      <c r="AG48" s="47">
        <f t="shared" si="12"/>
        <v>8.6056324927218046</v>
      </c>
      <c r="AH48" s="47">
        <v>3.2254999999999998</v>
      </c>
      <c r="AI48" s="47">
        <f t="shared" si="13"/>
        <v>37.481265935164664</v>
      </c>
      <c r="AJ48" s="47">
        <f t="shared" si="14"/>
        <v>0.95227075528878957</v>
      </c>
      <c r="AK48" s="78">
        <f t="shared" si="15"/>
        <v>45.109975139214683</v>
      </c>
      <c r="AL48" s="89">
        <v>0.21</v>
      </c>
      <c r="AM48" s="87">
        <f t="shared" si="16"/>
        <v>2.535394871971536</v>
      </c>
      <c r="AN48" s="89">
        <v>0.17599999999999999</v>
      </c>
      <c r="AO48" s="87">
        <f t="shared" si="17"/>
        <v>2.0451721607778586</v>
      </c>
      <c r="AP48" s="87">
        <f t="shared" si="18"/>
        <v>0.93476280131758682</v>
      </c>
      <c r="AQ48" s="87">
        <f t="shared" si="19"/>
        <v>44.280606638719298</v>
      </c>
      <c r="AR48" s="87">
        <f t="shared" si="20"/>
        <v>101.87298360038766</v>
      </c>
      <c r="AS48" s="74">
        <f t="shared" si="26"/>
        <v>7.421825188795534</v>
      </c>
      <c r="AT48" s="48">
        <v>7.4184000000000001</v>
      </c>
      <c r="AU48" s="18">
        <v>4.43</v>
      </c>
      <c r="AV48" s="18">
        <v>3.92</v>
      </c>
      <c r="AW48" s="49">
        <v>4.5694039999999996</v>
      </c>
      <c r="AX48" s="49">
        <v>0.35510140000000001</v>
      </c>
      <c r="AY48" s="47">
        <f t="shared" si="21"/>
        <v>12.867885060436256</v>
      </c>
      <c r="AZ48" s="18">
        <f t="shared" si="27"/>
        <v>2164.570314652975</v>
      </c>
      <c r="BA48" s="69">
        <f t="shared" si="28"/>
        <v>168.21492455727528</v>
      </c>
      <c r="BB48" s="98">
        <v>0.20997378462043539</v>
      </c>
      <c r="BC48" s="98">
        <v>0.52909153700463596</v>
      </c>
      <c r="BD48" s="98">
        <v>0.17599999999999999</v>
      </c>
      <c r="BE48" s="98">
        <v>0.15257197806050563</v>
      </c>
      <c r="BF48" s="98">
        <v>8.7560671247589705E-2</v>
      </c>
      <c r="BG48" s="98">
        <v>2.8616909906164282E-2</v>
      </c>
      <c r="BH48" s="98">
        <v>1.4010448540689771E-2</v>
      </c>
      <c r="BI48" s="98">
        <v>0.16871915864071596</v>
      </c>
    </row>
    <row r="49" spans="1:61" x14ac:dyDescent="0.2">
      <c r="A49" s="36">
        <v>43</v>
      </c>
      <c r="B49" s="36">
        <v>3</v>
      </c>
      <c r="C49" s="37" t="s">
        <v>32</v>
      </c>
      <c r="D49" s="37" t="s">
        <v>32</v>
      </c>
      <c r="E49" s="37" t="s">
        <v>240</v>
      </c>
      <c r="F49" s="38">
        <v>10</v>
      </c>
      <c r="G49" s="65">
        <v>17613850</v>
      </c>
      <c r="H49" s="66">
        <v>4324050</v>
      </c>
      <c r="I49" s="36">
        <v>5</v>
      </c>
      <c r="J49" s="39">
        <v>40694</v>
      </c>
      <c r="K49" s="36"/>
      <c r="L49" s="36">
        <v>145.5</v>
      </c>
      <c r="M49" s="36">
        <v>130.30000000000001</v>
      </c>
      <c r="N49" s="36">
        <v>0.80330000000000001</v>
      </c>
      <c r="O49" s="36">
        <v>10.4641</v>
      </c>
      <c r="P49" s="36">
        <v>7.7808000000000002</v>
      </c>
      <c r="Q49" s="36">
        <f t="shared" si="22"/>
        <v>6.9775</v>
      </c>
      <c r="R49" s="36">
        <v>0.81299999999999994</v>
      </c>
      <c r="S49" s="36">
        <v>10.680400000000001</v>
      </c>
      <c r="T49" s="36">
        <v>7.8962000000000003</v>
      </c>
      <c r="U49" s="36">
        <f t="shared" si="23"/>
        <v>7.0832000000000006</v>
      </c>
      <c r="V49" s="20">
        <f t="shared" si="24"/>
        <v>33.319635706845304</v>
      </c>
      <c r="W49" s="20">
        <f t="shared" si="25"/>
        <v>33.680386502378184</v>
      </c>
      <c r="X49" s="21">
        <f t="shared" si="8"/>
        <v>0.91457383867347974</v>
      </c>
      <c r="Y49" s="21">
        <f t="shared" si="9"/>
        <v>0.90962585670948659</v>
      </c>
      <c r="Z49" s="36">
        <v>12.4818</v>
      </c>
      <c r="AA49" s="36">
        <v>2.2320000000000002</v>
      </c>
      <c r="AB49" s="40">
        <f t="shared" si="10"/>
        <v>8.2778815175461595</v>
      </c>
      <c r="AC49" s="40">
        <v>0.20100000000000001</v>
      </c>
      <c r="AD49" s="40">
        <f t="shared" si="11"/>
        <v>2.4281574890139663</v>
      </c>
      <c r="AE49" s="40">
        <v>12.7155</v>
      </c>
      <c r="AF49" s="40">
        <v>2.1615000000000002</v>
      </c>
      <c r="AG49" s="40">
        <f t="shared" si="12"/>
        <v>8.4328704542901018</v>
      </c>
      <c r="AH49" s="40">
        <v>3.0015000000000001</v>
      </c>
      <c r="AI49" s="40">
        <f t="shared" si="13"/>
        <v>35.592862670776952</v>
      </c>
      <c r="AJ49" s="40">
        <f t="shared" si="14"/>
        <v>1.1844537564915352</v>
      </c>
      <c r="AK49" s="77">
        <f t="shared" si="15"/>
        <v>53.870488149069118</v>
      </c>
      <c r="AL49" s="88">
        <v>1.617</v>
      </c>
      <c r="AM49" s="86">
        <f t="shared" si="16"/>
        <v>19.533983381769069</v>
      </c>
      <c r="AN49" s="88">
        <v>1.7589999999999999</v>
      </c>
      <c r="AO49" s="86">
        <f t="shared" si="17"/>
        <v>20.858852386438997</v>
      </c>
      <c r="AP49" s="86">
        <f t="shared" si="18"/>
        <v>1.2317705066583182</v>
      </c>
      <c r="AQ49" s="86">
        <f t="shared" si="19"/>
        <v>56.022515119427553</v>
      </c>
      <c r="AR49" s="86">
        <f t="shared" si="20"/>
        <v>96.158639136834907</v>
      </c>
      <c r="AS49" s="73">
        <f t="shared" si="26"/>
        <v>7.5392477976056016</v>
      </c>
      <c r="AT49" s="41">
        <v>7.5376000000000003</v>
      </c>
      <c r="AU49" s="20">
        <v>4.7699999999999996</v>
      </c>
      <c r="AV49" s="20">
        <v>3.81</v>
      </c>
      <c r="AW49" s="42">
        <v>4.767862</v>
      </c>
      <c r="AX49" s="42">
        <v>0.24652479999999999</v>
      </c>
      <c r="AY49" s="40">
        <f t="shared" si="21"/>
        <v>19.34029355261621</v>
      </c>
      <c r="AZ49" s="20">
        <f t="shared" si="27"/>
        <v>2168.485278211303</v>
      </c>
      <c r="BA49" s="68">
        <f t="shared" si="28"/>
        <v>112.1226662000674</v>
      </c>
      <c r="BB49" s="97">
        <v>0.41731178606429487</v>
      </c>
      <c r="BC49" s="97">
        <v>8.7320953105966506E-2</v>
      </c>
      <c r="BD49" s="97">
        <v>8.5999999999999993E-2</v>
      </c>
      <c r="BE49" s="97">
        <v>0.16206031247183045</v>
      </c>
      <c r="BF49" s="97">
        <v>4.4726783780176152E-2</v>
      </c>
      <c r="BG49" s="97">
        <v>5.2315315287606898E-2</v>
      </c>
      <c r="BH49" s="97">
        <v>7.5490249505676399E-3</v>
      </c>
      <c r="BI49" s="97">
        <v>8.2008127421787355E-2</v>
      </c>
    </row>
    <row r="50" spans="1:61" x14ac:dyDescent="0.2">
      <c r="A50" s="43">
        <v>44</v>
      </c>
      <c r="B50" s="43">
        <v>7</v>
      </c>
      <c r="C50" s="44" t="s">
        <v>61</v>
      </c>
      <c r="D50" s="44" t="s">
        <v>61</v>
      </c>
      <c r="E50" s="44" t="s">
        <v>239</v>
      </c>
      <c r="F50" s="45">
        <v>6</v>
      </c>
      <c r="G50" s="63">
        <v>17613840</v>
      </c>
      <c r="H50" s="64">
        <v>4324680</v>
      </c>
      <c r="I50" s="43">
        <v>5</v>
      </c>
      <c r="J50" s="46">
        <v>40695</v>
      </c>
      <c r="K50" s="43"/>
      <c r="L50" s="43">
        <v>184.7</v>
      </c>
      <c r="M50" s="43">
        <v>169.3</v>
      </c>
      <c r="N50" s="43">
        <v>0.7903</v>
      </c>
      <c r="O50" s="43">
        <v>10.7058</v>
      </c>
      <c r="P50" s="43">
        <v>8.3795000000000002</v>
      </c>
      <c r="Q50" s="43">
        <f t="shared" si="22"/>
        <v>7.5891999999999999</v>
      </c>
      <c r="R50" s="43">
        <v>0.79349999999999998</v>
      </c>
      <c r="S50" s="43">
        <v>10.492599999999999</v>
      </c>
      <c r="T50" s="43">
        <v>8.1366999999999994</v>
      </c>
      <c r="U50" s="43">
        <f t="shared" si="23"/>
        <v>7.3431999999999995</v>
      </c>
      <c r="V50" s="18">
        <f t="shared" si="24"/>
        <v>29.111322834351473</v>
      </c>
      <c r="W50" s="18">
        <f t="shared" si="25"/>
        <v>30.015439452566572</v>
      </c>
      <c r="X50" s="19">
        <f t="shared" si="8"/>
        <v>1.2633108467520313</v>
      </c>
      <c r="Y50" s="19">
        <f t="shared" si="9"/>
        <v>1.2471985369137348</v>
      </c>
      <c r="Z50" s="43">
        <v>12.611000000000001</v>
      </c>
      <c r="AA50" s="43">
        <v>2.1036000000000001</v>
      </c>
      <c r="AB50" s="47">
        <f t="shared" si="10"/>
        <v>8.8257529306368294</v>
      </c>
      <c r="AC50" s="47">
        <v>0.63600000000000001</v>
      </c>
      <c r="AD50" s="47">
        <f t="shared" si="11"/>
        <v>7.2061840502270771</v>
      </c>
      <c r="AE50" s="47">
        <v>12.5289</v>
      </c>
      <c r="AF50" s="47">
        <v>2.1434000000000002</v>
      </c>
      <c r="AG50" s="47">
        <f t="shared" si="12"/>
        <v>8.7682956064273867</v>
      </c>
      <c r="AH50" s="47">
        <v>1.7914999999999999</v>
      </c>
      <c r="AI50" s="47">
        <f t="shared" si="13"/>
        <v>20.431564815022707</v>
      </c>
      <c r="AJ50" s="47">
        <f t="shared" si="14"/>
        <v>0.47233502731412969</v>
      </c>
      <c r="AK50" s="78">
        <f t="shared" si="15"/>
        <v>29.454777749964574</v>
      </c>
      <c r="AL50" s="89">
        <v>0.215</v>
      </c>
      <c r="AM50" s="87">
        <f t="shared" si="16"/>
        <v>2.4360527842748771</v>
      </c>
      <c r="AN50" s="89">
        <v>0.183</v>
      </c>
      <c r="AO50" s="87">
        <f t="shared" si="17"/>
        <v>2.0870646727039661</v>
      </c>
      <c r="AP50" s="87">
        <f t="shared" si="18"/>
        <v>0.45987116618659712</v>
      </c>
      <c r="AQ50" s="87">
        <f t="shared" si="19"/>
        <v>28.677532281836847</v>
      </c>
      <c r="AR50" s="87">
        <f t="shared" si="20"/>
        <v>102.71029410930173</v>
      </c>
      <c r="AS50" s="74">
        <f t="shared" si="26"/>
        <v>7.1444329447652244</v>
      </c>
      <c r="AT50" s="48">
        <v>7.1414</v>
      </c>
      <c r="AU50" s="18">
        <v>4.75</v>
      </c>
      <c r="AV50" s="18">
        <v>3.93</v>
      </c>
      <c r="AW50" s="49">
        <v>2.875813</v>
      </c>
      <c r="AX50" s="49">
        <v>0.23272770000000001</v>
      </c>
      <c r="AY50" s="47">
        <f t="shared" si="21"/>
        <v>12.356986297720468</v>
      </c>
      <c r="AZ50" s="18">
        <f t="shared" si="27"/>
        <v>1793.3548830187492</v>
      </c>
      <c r="BA50" s="69">
        <f t="shared" si="28"/>
        <v>145.12882346964929</v>
      </c>
      <c r="BB50" s="98">
        <v>0.4518282394091967</v>
      </c>
      <c r="BC50" s="98">
        <v>0.28130037776112549</v>
      </c>
      <c r="BD50" s="98">
        <v>0.249</v>
      </c>
      <c r="BE50" s="98">
        <v>0.21898741726523915</v>
      </c>
      <c r="BF50" s="98">
        <v>9.3521797089007361E-2</v>
      </c>
      <c r="BG50" s="98">
        <v>0.12617676832345809</v>
      </c>
      <c r="BH50" s="98">
        <v>2.7247949207184004E-3</v>
      </c>
      <c r="BI50" s="98">
        <v>0.22283022530859553</v>
      </c>
    </row>
    <row r="51" spans="1:61" x14ac:dyDescent="0.2">
      <c r="A51" s="36">
        <v>45</v>
      </c>
      <c r="B51" s="36">
        <v>3</v>
      </c>
      <c r="C51" s="37" t="s">
        <v>62</v>
      </c>
      <c r="D51" s="37" t="s">
        <v>68</v>
      </c>
      <c r="E51" s="37" t="s">
        <v>238</v>
      </c>
      <c r="F51" s="38">
        <v>3</v>
      </c>
      <c r="G51" s="65">
        <v>17613750</v>
      </c>
      <c r="H51" s="66">
        <v>4324400</v>
      </c>
      <c r="I51" s="36">
        <v>5</v>
      </c>
      <c r="J51" s="39">
        <v>40697</v>
      </c>
      <c r="K51" s="36"/>
      <c r="L51" s="36">
        <v>131.80000000000001</v>
      </c>
      <c r="M51" s="36">
        <v>126.1</v>
      </c>
      <c r="N51" s="36">
        <v>0.7419</v>
      </c>
      <c r="O51" s="36">
        <v>10.316700000000001</v>
      </c>
      <c r="P51" s="36">
        <v>7.8636999999999997</v>
      </c>
      <c r="Q51" s="36">
        <f t="shared" si="22"/>
        <v>7.1217999999999995</v>
      </c>
      <c r="R51" s="36">
        <v>0.74709999999999999</v>
      </c>
      <c r="S51" s="36">
        <v>10.638</v>
      </c>
      <c r="T51" s="36">
        <v>8.0729000000000006</v>
      </c>
      <c r="U51" s="36">
        <f t="shared" si="23"/>
        <v>7.325800000000001</v>
      </c>
      <c r="V51" s="20">
        <f t="shared" si="24"/>
        <v>30.96823596692742</v>
      </c>
      <c r="W51" s="20">
        <f t="shared" si="25"/>
        <v>31.135551795450262</v>
      </c>
      <c r="X51" s="21">
        <f t="shared" si="8"/>
        <v>0.91630583627057394</v>
      </c>
      <c r="Y51" s="21">
        <f t="shared" si="9"/>
        <v>0.91408493879933905</v>
      </c>
      <c r="Z51" s="36">
        <v>12.305</v>
      </c>
      <c r="AA51" s="36">
        <v>1.8033999999999999</v>
      </c>
      <c r="AB51" s="40">
        <f t="shared" si="10"/>
        <v>8.4737703515698453</v>
      </c>
      <c r="AC51" s="40">
        <v>0.61099999999999999</v>
      </c>
      <c r="AD51" s="40">
        <f t="shared" si="11"/>
        <v>7.2104857064813723</v>
      </c>
      <c r="AE51" s="40">
        <v>12.766</v>
      </c>
      <c r="AF51" s="40">
        <v>2.1998000000000002</v>
      </c>
      <c r="AG51" s="40">
        <f t="shared" si="12"/>
        <v>8.7912354577928191</v>
      </c>
      <c r="AH51" s="40">
        <v>2.298</v>
      </c>
      <c r="AI51" s="40">
        <f t="shared" si="13"/>
        <v>26.139670709911229</v>
      </c>
      <c r="AJ51" s="40">
        <f t="shared" si="14"/>
        <v>0.67604232155106636</v>
      </c>
      <c r="AK51" s="77">
        <f t="shared" si="15"/>
        <v>30.898005206038484</v>
      </c>
      <c r="AL51" s="88">
        <v>0.248</v>
      </c>
      <c r="AM51" s="86">
        <f t="shared" si="16"/>
        <v>2.9266783227616702</v>
      </c>
      <c r="AN51" s="88">
        <v>0.183</v>
      </c>
      <c r="AO51" s="86">
        <f t="shared" si="17"/>
        <v>2.0816186857762209</v>
      </c>
      <c r="AP51" s="86">
        <f t="shared" si="18"/>
        <v>0.64586162023015747</v>
      </c>
      <c r="AQ51" s="86">
        <f t="shared" si="19"/>
        <v>29.51861898004627</v>
      </c>
      <c r="AR51" s="86">
        <f t="shared" si="20"/>
        <v>104.67293617944877</v>
      </c>
      <c r="AS51" s="73">
        <f t="shared" si="26"/>
        <v>7.2606404761254728</v>
      </c>
      <c r="AT51" s="41">
        <v>7.2609000000000004</v>
      </c>
      <c r="AU51" s="20">
        <v>4.03</v>
      </c>
      <c r="AV51" s="20">
        <v>3.44</v>
      </c>
      <c r="AW51" s="42">
        <v>4.42014</v>
      </c>
      <c r="AX51" s="42">
        <v>0.25675789999999998</v>
      </c>
      <c r="AY51" s="40">
        <f t="shared" si="21"/>
        <v>17.215205452295724</v>
      </c>
      <c r="AZ51" s="20">
        <f t="shared" si="27"/>
        <v>2020.1917006922554</v>
      </c>
      <c r="BA51" s="68">
        <f t="shared" si="28"/>
        <v>117.3492646538734</v>
      </c>
      <c r="BB51" s="97">
        <v>0.48459207018221506</v>
      </c>
      <c r="BC51" s="97">
        <v>0.20401342235432299</v>
      </c>
      <c r="BD51" s="97">
        <v>0.122</v>
      </c>
      <c r="BE51" s="97">
        <v>0.1741607351769249</v>
      </c>
      <c r="BF51" s="97">
        <v>5.7914815475640487E-2</v>
      </c>
      <c r="BG51" s="97">
        <v>8.6972717083966658E-2</v>
      </c>
      <c r="BH51" s="97">
        <v>5.1292143752761938E-3</v>
      </c>
      <c r="BI51" s="97">
        <v>0.11327809366525324</v>
      </c>
    </row>
    <row r="52" spans="1:61" x14ac:dyDescent="0.2">
      <c r="A52" s="43">
        <v>46</v>
      </c>
      <c r="B52" s="43">
        <v>7</v>
      </c>
      <c r="C52" s="44" t="s">
        <v>38</v>
      </c>
      <c r="D52" s="44" t="s">
        <v>38</v>
      </c>
      <c r="E52" s="44" t="s">
        <v>236</v>
      </c>
      <c r="F52" s="45">
        <v>8</v>
      </c>
      <c r="G52" s="63">
        <v>17613720</v>
      </c>
      <c r="H52" s="64">
        <v>4324600</v>
      </c>
      <c r="I52" s="43">
        <v>5</v>
      </c>
      <c r="J52" s="46">
        <v>40697</v>
      </c>
      <c r="K52" s="43"/>
      <c r="L52" s="43">
        <v>139</v>
      </c>
      <c r="M52" s="43">
        <v>127</v>
      </c>
      <c r="N52" s="43">
        <v>0.74150000000000005</v>
      </c>
      <c r="O52" s="43">
        <v>10.610900000000001</v>
      </c>
      <c r="P52" s="43">
        <v>7.4558</v>
      </c>
      <c r="Q52" s="43">
        <f t="shared" si="22"/>
        <v>6.7142999999999997</v>
      </c>
      <c r="R52" s="43">
        <v>0.74790000000000001</v>
      </c>
      <c r="S52" s="43">
        <v>10.370100000000001</v>
      </c>
      <c r="T52" s="43">
        <v>7.2606999999999999</v>
      </c>
      <c r="U52" s="43">
        <f t="shared" si="23"/>
        <v>6.5128000000000004</v>
      </c>
      <c r="V52" s="18">
        <f t="shared" si="24"/>
        <v>36.72261542376237</v>
      </c>
      <c r="W52" s="18">
        <f t="shared" si="25"/>
        <v>37.196362619454007</v>
      </c>
      <c r="X52" s="19">
        <f t="shared" si="8"/>
        <v>0.84591872012444003</v>
      </c>
      <c r="Y52" s="19">
        <f t="shared" si="9"/>
        <v>0.83958546813993074</v>
      </c>
      <c r="Z52" s="43">
        <v>12.1952</v>
      </c>
      <c r="AA52" s="43">
        <v>2.0630000000000002</v>
      </c>
      <c r="AB52" s="47">
        <f t="shared" si="10"/>
        <v>7.6590291858323454</v>
      </c>
      <c r="AC52" s="47">
        <v>2.0169999999999999</v>
      </c>
      <c r="AD52" s="47">
        <f t="shared" si="11"/>
        <v>26.334930329434464</v>
      </c>
      <c r="AE52" s="47">
        <v>12.263500000000001</v>
      </c>
      <c r="AF52" s="47">
        <v>2.1949999999999998</v>
      </c>
      <c r="AG52" s="47">
        <f t="shared" si="12"/>
        <v>7.7019240701632583</v>
      </c>
      <c r="AH52" s="47">
        <v>4.7040000000000006</v>
      </c>
      <c r="AI52" s="47">
        <f t="shared" si="13"/>
        <v>61.075647554394671</v>
      </c>
      <c r="AJ52" s="47">
        <f t="shared" si="14"/>
        <v>1.2407399008914359</v>
      </c>
      <c r="AK52" s="78">
        <f t="shared" si="15"/>
        <v>52.085359526491366</v>
      </c>
      <c r="AL52" s="89">
        <v>0.61699999999999999</v>
      </c>
      <c r="AM52" s="87">
        <f t="shared" si="16"/>
        <v>8.0558512708284908</v>
      </c>
      <c r="AN52" s="89">
        <v>0.49199999999999999</v>
      </c>
      <c r="AO52" s="87">
        <f t="shared" si="17"/>
        <v>6.3880141574749523</v>
      </c>
      <c r="AP52" s="87">
        <f t="shared" si="18"/>
        <v>1.1811742897002382</v>
      </c>
      <c r="AQ52" s="87">
        <f t="shared" si="19"/>
        <v>49.584838448641229</v>
      </c>
      <c r="AR52" s="87">
        <f t="shared" si="20"/>
        <v>105.04291464101495</v>
      </c>
      <c r="AS52" s="74">
        <f t="shared" si="26"/>
        <v>7.961322319125415</v>
      </c>
      <c r="AT52" s="48">
        <v>7.9584000000000001</v>
      </c>
      <c r="AU52" s="18">
        <v>4.4000000000000004</v>
      </c>
      <c r="AV52" s="18">
        <v>3.84</v>
      </c>
      <c r="AW52" s="49">
        <v>8.0281739999999999</v>
      </c>
      <c r="AX52" s="49">
        <v>0.61124179999999995</v>
      </c>
      <c r="AY52" s="47">
        <f t="shared" si="21"/>
        <v>13.134203190946694</v>
      </c>
      <c r="AZ52" s="18">
        <f t="shared" si="27"/>
        <v>3370.16911304941</v>
      </c>
      <c r="BA52" s="69">
        <f t="shared" si="28"/>
        <v>256.59486639984692</v>
      </c>
      <c r="BB52" s="98">
        <v>0.51406475826986753</v>
      </c>
      <c r="BC52" s="98">
        <v>0.83840918410285203</v>
      </c>
      <c r="BD52" s="98">
        <v>0.499</v>
      </c>
      <c r="BE52" s="98">
        <v>0.29367706165485041</v>
      </c>
      <c r="BF52" s="98">
        <v>0.19246101005743038</v>
      </c>
      <c r="BG52" s="98">
        <v>0.30012572532842668</v>
      </c>
      <c r="BH52" s="98">
        <v>1.5673292130604762E-2</v>
      </c>
      <c r="BI52" s="98">
        <v>0.54157880739523834</v>
      </c>
    </row>
    <row r="53" spans="1:61" x14ac:dyDescent="0.2">
      <c r="A53" s="36">
        <v>47</v>
      </c>
      <c r="B53" s="36">
        <v>3</v>
      </c>
      <c r="C53" s="37" t="s">
        <v>66</v>
      </c>
      <c r="D53" s="37" t="s">
        <v>66</v>
      </c>
      <c r="E53" s="37" t="s">
        <v>241</v>
      </c>
      <c r="F53" s="38">
        <v>5</v>
      </c>
      <c r="G53" s="65">
        <v>17613900</v>
      </c>
      <c r="H53" s="66">
        <v>4324300</v>
      </c>
      <c r="I53" s="36">
        <v>5</v>
      </c>
      <c r="J53" s="39">
        <v>40694</v>
      </c>
      <c r="K53" s="36"/>
      <c r="L53" s="36">
        <v>146.19999999999999</v>
      </c>
      <c r="M53" s="36">
        <v>133.80000000000001</v>
      </c>
      <c r="N53" s="36">
        <v>0.74570000000000003</v>
      </c>
      <c r="O53" s="36">
        <v>10.4977</v>
      </c>
      <c r="P53" s="36">
        <v>7.1413000000000002</v>
      </c>
      <c r="Q53" s="36">
        <f t="shared" si="22"/>
        <v>6.3956</v>
      </c>
      <c r="R53" s="36">
        <v>0.74519999999999997</v>
      </c>
      <c r="S53" s="36">
        <v>10.4726</v>
      </c>
      <c r="T53" s="36">
        <v>7.0369999999999999</v>
      </c>
      <c r="U53" s="36">
        <f t="shared" si="23"/>
        <v>6.2918000000000003</v>
      </c>
      <c r="V53" s="20">
        <f t="shared" si="24"/>
        <v>39.076178591500998</v>
      </c>
      <c r="W53" s="20">
        <f t="shared" si="25"/>
        <v>39.921318488245518</v>
      </c>
      <c r="X53" s="21">
        <f t="shared" si="8"/>
        <v>0.8580639267849649</v>
      </c>
      <c r="Y53" s="21">
        <f t="shared" si="9"/>
        <v>0.84616079855502646</v>
      </c>
      <c r="Z53" s="36">
        <v>12.8233</v>
      </c>
      <c r="AA53" s="36">
        <v>2.1991000000000001</v>
      </c>
      <c r="AB53" s="40">
        <f t="shared" si="10"/>
        <v>7.7040695662968126</v>
      </c>
      <c r="AC53" s="40">
        <v>0.8</v>
      </c>
      <c r="AD53" s="40">
        <f t="shared" si="11"/>
        <v>10.384122224178508</v>
      </c>
      <c r="AE53" s="40">
        <v>12.4823</v>
      </c>
      <c r="AF53" s="40">
        <v>1.6520999999999999</v>
      </c>
      <c r="AG53" s="40">
        <f t="shared" si="12"/>
        <v>7.4992012623417299</v>
      </c>
      <c r="AH53" s="40">
        <v>3.7645</v>
      </c>
      <c r="AI53" s="40">
        <f t="shared" si="13"/>
        <v>50.198679410085369</v>
      </c>
      <c r="AJ53" s="40">
        <f t="shared" si="14"/>
        <v>1.4219484709252452</v>
      </c>
      <c r="AK53" s="77">
        <f t="shared" si="15"/>
        <v>60.159852683110223</v>
      </c>
      <c r="AL53" s="88">
        <v>0.27900000000000003</v>
      </c>
      <c r="AM53" s="86">
        <f t="shared" si="16"/>
        <v>3.6214626256822551</v>
      </c>
      <c r="AN53" s="88">
        <v>0.27300000000000002</v>
      </c>
      <c r="AO53" s="86">
        <f t="shared" si="17"/>
        <v>3.6403876952990588</v>
      </c>
      <c r="AP53" s="86">
        <f t="shared" si="18"/>
        <v>1.4226243662687026</v>
      </c>
      <c r="AQ53" s="86">
        <f t="shared" si="19"/>
        <v>60.188448490288195</v>
      </c>
      <c r="AR53" s="86">
        <f t="shared" si="20"/>
        <v>99.952489542602876</v>
      </c>
      <c r="AS53" s="73">
        <f t="shared" si="26"/>
        <v>8.3224196573317641</v>
      </c>
      <c r="AT53" s="41">
        <v>8.3195999999999994</v>
      </c>
      <c r="AU53" s="20">
        <v>4.2300000000000004</v>
      </c>
      <c r="AV53" s="20">
        <v>3.4</v>
      </c>
      <c r="AW53" s="42">
        <v>7.3094859999999997</v>
      </c>
      <c r="AX53" s="42">
        <v>0.33169549999999998</v>
      </c>
      <c r="AY53" s="40">
        <f t="shared" si="21"/>
        <v>22.036735499878656</v>
      </c>
      <c r="AZ53" s="20">
        <f t="shared" si="27"/>
        <v>3092.5002553933928</v>
      </c>
      <c r="BA53" s="68">
        <f t="shared" si="28"/>
        <v>140.33386457855437</v>
      </c>
      <c r="BB53" s="97">
        <v>0.64642251247867566</v>
      </c>
      <c r="BC53" s="97">
        <v>0.324842020750923</v>
      </c>
      <c r="BD53" s="97">
        <v>0.30499999999999999</v>
      </c>
      <c r="BE53" s="97">
        <v>0.31125660996323806</v>
      </c>
      <c r="BF53" s="97">
        <v>0.14717125015270185</v>
      </c>
      <c r="BG53" s="97">
        <v>0.17843477311151459</v>
      </c>
      <c r="BH53" s="97">
        <v>8.6186474109375671E-3</v>
      </c>
      <c r="BI53" s="97">
        <v>0.31807118270065088</v>
      </c>
    </row>
    <row r="54" spans="1:61" x14ac:dyDescent="0.2">
      <c r="A54" s="43">
        <v>48</v>
      </c>
      <c r="B54" s="43">
        <v>7</v>
      </c>
      <c r="C54" s="44" t="s">
        <v>67</v>
      </c>
      <c r="D54" s="44" t="s">
        <v>67</v>
      </c>
      <c r="E54" s="44" t="s">
        <v>234</v>
      </c>
      <c r="F54" s="45">
        <v>5</v>
      </c>
      <c r="G54" s="63">
        <v>17613640</v>
      </c>
      <c r="H54" s="64">
        <v>4324720</v>
      </c>
      <c r="I54" s="43">
        <v>5</v>
      </c>
      <c r="J54" s="46">
        <v>40696</v>
      </c>
      <c r="K54" s="43"/>
      <c r="L54" s="43">
        <v>146.69999999999999</v>
      </c>
      <c r="M54" s="43">
        <v>122.5</v>
      </c>
      <c r="N54" s="43">
        <v>0.75439999999999996</v>
      </c>
      <c r="O54" s="43">
        <v>10.9093</v>
      </c>
      <c r="P54" s="43">
        <v>7.9196999999999997</v>
      </c>
      <c r="Q54" s="43">
        <f t="shared" si="22"/>
        <v>7.1653000000000002</v>
      </c>
      <c r="R54" s="43">
        <v>0.74990000000000001</v>
      </c>
      <c r="S54" s="43">
        <v>10.699400000000001</v>
      </c>
      <c r="T54" s="43">
        <v>7.6482000000000001</v>
      </c>
      <c r="U54" s="43">
        <f t="shared" si="23"/>
        <v>6.8982999999999999</v>
      </c>
      <c r="V54" s="18">
        <f t="shared" si="24"/>
        <v>34.319342212607587</v>
      </c>
      <c r="W54" s="18">
        <f t="shared" si="25"/>
        <v>35.526291193898729</v>
      </c>
      <c r="X54" s="19">
        <f t="shared" si="8"/>
        <v>0.84693479778479697</v>
      </c>
      <c r="Y54" s="19">
        <f t="shared" si="9"/>
        <v>0.83137150828920059</v>
      </c>
      <c r="Z54" s="43">
        <v>12.1523</v>
      </c>
      <c r="AA54" s="43">
        <v>2.2113</v>
      </c>
      <c r="AB54" s="47">
        <f t="shared" si="10"/>
        <v>7.8350385152438449</v>
      </c>
      <c r="AC54" s="47">
        <v>1.585</v>
      </c>
      <c r="AD54" s="47">
        <f t="shared" si="11"/>
        <v>20.229638908809768</v>
      </c>
      <c r="AE54" s="47">
        <v>12.4841</v>
      </c>
      <c r="AF54" s="47">
        <v>2.1978</v>
      </c>
      <c r="AG54" s="47">
        <f t="shared" si="12"/>
        <v>8.0489622810624883</v>
      </c>
      <c r="AH54" s="47">
        <v>4.665</v>
      </c>
      <c r="AI54" s="47">
        <f t="shared" si="13"/>
        <v>57.957781849416314</v>
      </c>
      <c r="AJ54" s="47">
        <f t="shared" si="14"/>
        <v>1.3474336764502337</v>
      </c>
      <c r="AK54" s="78">
        <f t="shared" si="15"/>
        <v>56.010898395504668</v>
      </c>
      <c r="AL54" s="89">
        <v>0.45900000000000002</v>
      </c>
      <c r="AM54" s="87">
        <f t="shared" si="16"/>
        <v>5.858299217125353</v>
      </c>
      <c r="AN54" s="89">
        <v>0.32600000000000001</v>
      </c>
      <c r="AO54" s="87">
        <f t="shared" si="17"/>
        <v>4.0502115504629623</v>
      </c>
      <c r="AP54" s="87">
        <f t="shared" si="18"/>
        <v>1.2828591169265768</v>
      </c>
      <c r="AQ54" s="87">
        <f t="shared" si="19"/>
        <v>53.326625948090005</v>
      </c>
      <c r="AR54" s="87">
        <f t="shared" si="20"/>
        <v>105.03364388744119</v>
      </c>
      <c r="AS54" s="74">
        <f t="shared" si="26"/>
        <v>7.7550990823826158</v>
      </c>
      <c r="AT54" s="48">
        <v>7.7539999999999996</v>
      </c>
      <c r="AU54" s="18">
        <v>4.8600000000000003</v>
      </c>
      <c r="AV54" s="18">
        <v>4.3600000000000003</v>
      </c>
      <c r="AW54" s="49">
        <v>5.9819579999999997</v>
      </c>
      <c r="AX54" s="49">
        <v>0.51250329999999999</v>
      </c>
      <c r="AY54" s="47">
        <f t="shared" si="21"/>
        <v>11.67203801419425</v>
      </c>
      <c r="AZ54" s="18">
        <f t="shared" si="27"/>
        <v>2486.6147224913248</v>
      </c>
      <c r="BA54" s="69">
        <f t="shared" si="28"/>
        <v>213.04032076209634</v>
      </c>
      <c r="BB54" s="98">
        <v>8.6294887350018848E-2</v>
      </c>
      <c r="BC54" s="98">
        <v>5.3081920253149359</v>
      </c>
      <c r="BD54" s="98">
        <v>0.153</v>
      </c>
      <c r="BE54" s="98">
        <v>0.42837052551681182</v>
      </c>
      <c r="BF54" s="98">
        <v>0.50931955994610845</v>
      </c>
      <c r="BG54" s="98">
        <v>1.3170650953091795E-2</v>
      </c>
      <c r="BH54" s="98">
        <v>1.2867254729325811E-2</v>
      </c>
      <c r="BI54" s="98">
        <v>0.1577009842953368</v>
      </c>
    </row>
    <row r="55" spans="1:61" x14ac:dyDescent="0.2">
      <c r="A55" s="36">
        <v>49</v>
      </c>
      <c r="B55" s="36">
        <v>3</v>
      </c>
      <c r="C55" s="37" t="s">
        <v>68</v>
      </c>
      <c r="D55" s="37" t="s">
        <v>165</v>
      </c>
      <c r="E55" s="37" t="s">
        <v>239</v>
      </c>
      <c r="F55" s="38">
        <v>3</v>
      </c>
      <c r="G55" s="65">
        <v>17613800</v>
      </c>
      <c r="H55" s="66">
        <v>4324400</v>
      </c>
      <c r="I55" s="36">
        <v>5</v>
      </c>
      <c r="J55" s="39">
        <v>40697</v>
      </c>
      <c r="K55" s="36"/>
      <c r="L55" s="36">
        <v>129.30000000000001</v>
      </c>
      <c r="M55" s="36">
        <v>125.7</v>
      </c>
      <c r="N55" s="36">
        <v>0.74729999999999996</v>
      </c>
      <c r="O55" s="36">
        <v>10.815300000000001</v>
      </c>
      <c r="P55" s="36">
        <v>7.8929999999999998</v>
      </c>
      <c r="Q55" s="36">
        <f t="shared" si="22"/>
        <v>7.1456999999999997</v>
      </c>
      <c r="R55" s="36">
        <v>0.75049999999999994</v>
      </c>
      <c r="S55" s="36">
        <v>10.8157</v>
      </c>
      <c r="T55" s="36">
        <v>7.8746999999999998</v>
      </c>
      <c r="U55" s="36">
        <f t="shared" si="23"/>
        <v>7.1242000000000001</v>
      </c>
      <c r="V55" s="20">
        <f t="shared" si="24"/>
        <v>33.929710687636963</v>
      </c>
      <c r="W55" s="20">
        <f t="shared" si="25"/>
        <v>34.130939282709392</v>
      </c>
      <c r="X55" s="21">
        <f t="shared" si="8"/>
        <v>0.87421424911200363</v>
      </c>
      <c r="Y55" s="21">
        <f t="shared" si="9"/>
        <v>0.87155167706983461</v>
      </c>
      <c r="Z55" s="36">
        <v>12.4389</v>
      </c>
      <c r="AA55" s="36">
        <v>2.2850999999999999</v>
      </c>
      <c r="AB55" s="40">
        <f t="shared" si="10"/>
        <v>8.1933865935630621</v>
      </c>
      <c r="AC55" s="40">
        <v>0.434</v>
      </c>
      <c r="AD55" s="40">
        <f t="shared" si="11"/>
        <v>5.2969549897836101</v>
      </c>
      <c r="AE55" s="40">
        <v>12.665100000000001</v>
      </c>
      <c r="AF55" s="40">
        <v>2.0731999999999999</v>
      </c>
      <c r="AG55" s="40">
        <f t="shared" si="12"/>
        <v>8.3423824089055731</v>
      </c>
      <c r="AH55" s="40">
        <v>1.7929999999999999</v>
      </c>
      <c r="AI55" s="40">
        <f t="shared" si="13"/>
        <v>21.492661353979116</v>
      </c>
      <c r="AJ55" s="40">
        <f t="shared" si="14"/>
        <v>0.57841808443555376</v>
      </c>
      <c r="AK55" s="77">
        <f t="shared" si="15"/>
        <v>25.206062576866408</v>
      </c>
      <c r="AL55" s="88">
        <v>0.44700000000000001</v>
      </c>
      <c r="AM55" s="86">
        <f t="shared" si="16"/>
        <v>5.4556195401688345</v>
      </c>
      <c r="AN55" s="88">
        <v>0.254</v>
      </c>
      <c r="AO55" s="86">
        <f t="shared" si="17"/>
        <v>3.0446938002848274</v>
      </c>
      <c r="AP55" s="86">
        <f t="shared" si="18"/>
        <v>0.49231359372541061</v>
      </c>
      <c r="AQ55" s="86">
        <f t="shared" si="19"/>
        <v>21.45383691278294</v>
      </c>
      <c r="AR55" s="86">
        <f t="shared" si="20"/>
        <v>117.48976502122919</v>
      </c>
      <c r="AS55" s="73">
        <f t="shared" si="26"/>
        <v>7.5908172145644421</v>
      </c>
      <c r="AT55" s="41">
        <v>7.5895999999999999</v>
      </c>
      <c r="AU55" s="20">
        <v>4</v>
      </c>
      <c r="AV55" s="20">
        <v>3.17</v>
      </c>
      <c r="AW55" s="42">
        <v>6.0148233333333332</v>
      </c>
      <c r="AX55" s="42">
        <v>0.28374896666666666</v>
      </c>
      <c r="AY55" s="40">
        <v>21.188191803791167</v>
      </c>
      <c r="AZ55" s="20">
        <f t="shared" si="27"/>
        <v>2621.11468172272</v>
      </c>
      <c r="BA55" s="68">
        <f t="shared" si="28"/>
        <v>123.65094388258296</v>
      </c>
      <c r="BB55" s="97">
        <v>0.8341193443211532</v>
      </c>
      <c r="BC55" s="97">
        <v>0.15477629890097011</v>
      </c>
      <c r="BD55" s="97">
        <v>0.113</v>
      </c>
      <c r="BE55" s="97">
        <v>0.20206675483773337</v>
      </c>
      <c r="BF55" s="97">
        <v>6.2805230926611333E-2</v>
      </c>
      <c r="BG55" s="97">
        <v>7.7083719553452695E-2</v>
      </c>
      <c r="BH55" s="97">
        <v>4.4681462148152837E-3</v>
      </c>
      <c r="BI55" s="97">
        <v>0.12481358072131378</v>
      </c>
    </row>
    <row r="56" spans="1:61" x14ac:dyDescent="0.2">
      <c r="A56" s="43">
        <v>50</v>
      </c>
      <c r="B56" s="43">
        <v>7</v>
      </c>
      <c r="C56" s="44" t="s">
        <v>69</v>
      </c>
      <c r="D56" s="44" t="s">
        <v>69</v>
      </c>
      <c r="E56" s="44" t="s">
        <v>237</v>
      </c>
      <c r="F56" s="45">
        <v>11</v>
      </c>
      <c r="G56" s="63">
        <v>17613760</v>
      </c>
      <c r="H56" s="64">
        <v>4324480</v>
      </c>
      <c r="I56" s="43">
        <v>5</v>
      </c>
      <c r="J56" s="46">
        <v>40697</v>
      </c>
      <c r="K56" s="43"/>
      <c r="L56" s="43">
        <v>131.4</v>
      </c>
      <c r="M56" s="43">
        <v>113.9</v>
      </c>
      <c r="N56" s="43">
        <v>0.74299999999999999</v>
      </c>
      <c r="O56" s="43">
        <v>10.7605</v>
      </c>
      <c r="P56" s="43">
        <v>8.3179999999999996</v>
      </c>
      <c r="Q56" s="43">
        <f t="shared" si="22"/>
        <v>7.5749999999999993</v>
      </c>
      <c r="R56" s="43">
        <v>0.73729999999999996</v>
      </c>
      <c r="S56" s="43">
        <v>10.680099999999999</v>
      </c>
      <c r="T56" s="43">
        <v>8.1221999999999994</v>
      </c>
      <c r="U56" s="43">
        <f t="shared" si="23"/>
        <v>7.3848999999999991</v>
      </c>
      <c r="V56" s="18">
        <f t="shared" si="24"/>
        <v>29.603642953394367</v>
      </c>
      <c r="W56" s="18">
        <f t="shared" si="25"/>
        <v>30.853643692474797</v>
      </c>
      <c r="X56" s="19">
        <f t="shared" si="8"/>
        <v>0.84401527027456646</v>
      </c>
      <c r="Y56" s="19">
        <f t="shared" si="9"/>
        <v>0.82902841930811799</v>
      </c>
      <c r="Z56" s="43">
        <v>12.395200000000001</v>
      </c>
      <c r="AA56" s="43">
        <v>2.0043000000000002</v>
      </c>
      <c r="AB56" s="47">
        <f t="shared" si="10"/>
        <v>8.5708291570303654</v>
      </c>
      <c r="AC56" s="47">
        <v>0.57199999999999995</v>
      </c>
      <c r="AD56" s="47">
        <f t="shared" si="11"/>
        <v>6.6738000433809539</v>
      </c>
      <c r="AE56" s="47">
        <v>12.4716</v>
      </c>
      <c r="AF56" s="47">
        <v>2.1414</v>
      </c>
      <c r="AG56" s="47">
        <f t="shared" si="12"/>
        <v>8.6236569732493127</v>
      </c>
      <c r="AH56" s="47">
        <v>2.367</v>
      </c>
      <c r="AI56" s="47">
        <f t="shared" si="13"/>
        <v>27.44775223947871</v>
      </c>
      <c r="AJ56" s="47">
        <f t="shared" si="14"/>
        <v>0.74192686414634845</v>
      </c>
      <c r="AK56" s="78">
        <f t="shared" si="15"/>
        <v>30.7539227712738</v>
      </c>
      <c r="AL56" s="89">
        <v>0.56100000000000005</v>
      </c>
      <c r="AM56" s="87">
        <f t="shared" si="16"/>
        <v>6.5454577348543985</v>
      </c>
      <c r="AN56" s="89">
        <v>0.157</v>
      </c>
      <c r="AO56" s="87">
        <f t="shared" si="17"/>
        <v>1.8205733424580304</v>
      </c>
      <c r="AP56" s="87">
        <f t="shared" si="18"/>
        <v>0.57318099298933534</v>
      </c>
      <c r="AQ56" s="87">
        <f t="shared" si="19"/>
        <v>23.759166629770309</v>
      </c>
      <c r="AR56" s="87">
        <f t="shared" si="20"/>
        <v>129.4402419516644</v>
      </c>
      <c r="AS56" s="74">
        <f t="shared" si="26"/>
        <v>7.2310390120380781</v>
      </c>
      <c r="AT56" s="48">
        <v>7.2336999999999998</v>
      </c>
      <c r="AU56" s="18">
        <v>4.3899999999999997</v>
      </c>
      <c r="AV56" s="18">
        <v>3.73</v>
      </c>
      <c r="AW56" s="49">
        <v>4.0459139999999998</v>
      </c>
      <c r="AX56" s="49">
        <v>0.250023</v>
      </c>
      <c r="AY56" s="47">
        <f>(AW56/AX56)</f>
        <v>16.182167240613865</v>
      </c>
      <c r="AZ56" s="18">
        <f t="shared" si="27"/>
        <v>1677.0888440382923</v>
      </c>
      <c r="BA56" s="69">
        <f t="shared" si="28"/>
        <v>103.63808624033678</v>
      </c>
      <c r="BB56" s="98">
        <v>0.41802109583709063</v>
      </c>
      <c r="BC56" s="98">
        <v>9.682594782579125E-2</v>
      </c>
      <c r="BD56" s="98">
        <v>0.17499999999999999</v>
      </c>
      <c r="BE56" s="98">
        <v>0.19496162188323976</v>
      </c>
      <c r="BF56" s="98">
        <v>5.6000221935860323E-2</v>
      </c>
      <c r="BG56" s="98">
        <v>5.3909588433092175E-2</v>
      </c>
      <c r="BH56" s="98">
        <v>6.561456008379726E-3</v>
      </c>
      <c r="BI56" s="98">
        <v>0.20151433500544833</v>
      </c>
    </row>
    <row r="57" spans="1:61" x14ac:dyDescent="0.2">
      <c r="A57" s="36">
        <v>51</v>
      </c>
      <c r="B57" s="36">
        <v>3</v>
      </c>
      <c r="C57" s="37" t="s">
        <v>70</v>
      </c>
      <c r="D57" s="37" t="s">
        <v>29</v>
      </c>
      <c r="E57" s="37" t="s">
        <v>238</v>
      </c>
      <c r="F57" s="38">
        <v>4</v>
      </c>
      <c r="G57" s="65">
        <v>17613750</v>
      </c>
      <c r="H57" s="66">
        <v>4324350</v>
      </c>
      <c r="I57" s="36">
        <v>5</v>
      </c>
      <c r="J57" s="39">
        <v>40697</v>
      </c>
      <c r="K57" s="36"/>
      <c r="L57" s="36">
        <v>118.1</v>
      </c>
      <c r="M57" s="36">
        <v>111</v>
      </c>
      <c r="N57" s="36">
        <v>0.74909999999999999</v>
      </c>
      <c r="O57" s="36">
        <v>10.303000000000001</v>
      </c>
      <c r="P57" s="36">
        <v>7.8802000000000003</v>
      </c>
      <c r="Q57" s="36">
        <f t="shared" si="22"/>
        <v>7.1311</v>
      </c>
      <c r="R57" s="36">
        <v>0.74260000000000004</v>
      </c>
      <c r="S57" s="36">
        <v>10.4237</v>
      </c>
      <c r="T57" s="36">
        <v>7.9180000000000001</v>
      </c>
      <c r="U57" s="36">
        <f t="shared" si="23"/>
        <v>7.1753999999999998</v>
      </c>
      <c r="V57" s="20">
        <f t="shared" si="24"/>
        <v>30.786178782878782</v>
      </c>
      <c r="W57" s="20">
        <f t="shared" si="25"/>
        <v>31.162638986156548</v>
      </c>
      <c r="X57" s="21">
        <f t="shared" si="8"/>
        <v>0.80870885843162688</v>
      </c>
      <c r="Y57" s="21">
        <f t="shared" si="9"/>
        <v>0.80431021816174963</v>
      </c>
      <c r="Z57" s="36">
        <v>12.0388</v>
      </c>
      <c r="AA57" s="36">
        <v>2.1291000000000002</v>
      </c>
      <c r="AB57" s="40">
        <f t="shared" si="10"/>
        <v>8.2871922177345851</v>
      </c>
      <c r="AC57" s="40">
        <v>0.61399999999999999</v>
      </c>
      <c r="AD57" s="40">
        <f t="shared" si="11"/>
        <v>7.409023271911571</v>
      </c>
      <c r="AE57" s="40">
        <v>12.000500000000001</v>
      </c>
      <c r="AF57" s="40">
        <v>2.0817999999999999</v>
      </c>
      <c r="AG57" s="40">
        <f t="shared" si="12"/>
        <v>8.2608275084662832</v>
      </c>
      <c r="AH57" s="40">
        <v>1.956</v>
      </c>
      <c r="AI57" s="40">
        <f t="shared" si="13"/>
        <v>23.67801528352156</v>
      </c>
      <c r="AJ57" s="40">
        <f t="shared" si="14"/>
        <v>0.58103542898607097</v>
      </c>
      <c r="AK57" s="77">
        <f t="shared" si="15"/>
        <v>23.366636632374629</v>
      </c>
      <c r="AL57" s="88">
        <v>0.312</v>
      </c>
      <c r="AM57" s="86">
        <f t="shared" si="16"/>
        <v>3.7648457016879644</v>
      </c>
      <c r="AN57" s="88">
        <v>0.188</v>
      </c>
      <c r="AO57" s="86">
        <f t="shared" si="17"/>
        <v>2.2758010599703749</v>
      </c>
      <c r="AP57" s="86">
        <f t="shared" si="18"/>
        <v>0.52785526321044274</v>
      </c>
      <c r="AQ57" s="86">
        <f t="shared" si="19"/>
        <v>21.227969095530948</v>
      </c>
      <c r="AR57" s="86">
        <f t="shared" si="20"/>
        <v>110.07476281512925</v>
      </c>
      <c r="AS57" s="73">
        <f t="shared" si="26"/>
        <v>7.2634975053655548</v>
      </c>
      <c r="AT57" s="41">
        <v>7.2611999999999997</v>
      </c>
      <c r="AU57" s="20">
        <v>4.1100000000000003</v>
      </c>
      <c r="AV57" s="20">
        <v>3.44</v>
      </c>
      <c r="AW57" s="42">
        <v>5.7451530000000002</v>
      </c>
      <c r="AX57" s="42">
        <v>0.28166910000000001</v>
      </c>
      <c r="AY57" s="40">
        <f>(AW57/AX57)</f>
        <v>20.396816690222675</v>
      </c>
      <c r="AZ57" s="20">
        <f t="shared" si="27"/>
        <v>2310.4426314013153</v>
      </c>
      <c r="BA57" s="68">
        <f t="shared" si="28"/>
        <v>113.27466763521186</v>
      </c>
      <c r="BB57" s="97">
        <v>0.38945878283313679</v>
      </c>
      <c r="BC57" s="97">
        <v>0.15498725772517363</v>
      </c>
      <c r="BD57" s="97">
        <v>9.6000000000000002E-2</v>
      </c>
      <c r="BE57" s="97">
        <v>0.16864323282870664</v>
      </c>
      <c r="BF57" s="97">
        <v>6.1644533534832451E-2</v>
      </c>
      <c r="BG57" s="97">
        <v>7.6986647643303929E-2</v>
      </c>
      <c r="BH57" s="97">
        <v>4.4974451381090417E-3</v>
      </c>
      <c r="BI57" s="97">
        <v>9.3641899222756411E-2</v>
      </c>
    </row>
    <row r="58" spans="1:61" x14ac:dyDescent="0.2">
      <c r="A58" s="43">
        <v>52</v>
      </c>
      <c r="B58" s="43">
        <v>7</v>
      </c>
      <c r="C58" s="44" t="s">
        <v>71</v>
      </c>
      <c r="D58" s="44" t="s">
        <v>71</v>
      </c>
      <c r="E58" s="44" t="s">
        <v>234</v>
      </c>
      <c r="F58" s="45">
        <v>8</v>
      </c>
      <c r="G58" s="63">
        <v>17613640</v>
      </c>
      <c r="H58" s="64">
        <v>4324600</v>
      </c>
      <c r="I58" s="43">
        <v>5</v>
      </c>
      <c r="J58" s="46">
        <v>40697</v>
      </c>
      <c r="K58" s="43"/>
      <c r="L58" s="43">
        <v>150.80000000000001</v>
      </c>
      <c r="M58" s="43">
        <v>133.19999999999999</v>
      </c>
      <c r="N58" s="43">
        <v>0.74639999999999995</v>
      </c>
      <c r="O58" s="43">
        <v>10.3696</v>
      </c>
      <c r="P58" s="43">
        <v>7.4497</v>
      </c>
      <c r="Q58" s="43">
        <f t="shared" si="22"/>
        <v>6.7033000000000005</v>
      </c>
      <c r="R58" s="43">
        <v>0.74039999999999995</v>
      </c>
      <c r="S58" s="43">
        <v>10.974</v>
      </c>
      <c r="T58" s="43">
        <v>7.8169000000000004</v>
      </c>
      <c r="U58" s="43">
        <f t="shared" si="23"/>
        <v>7.0765000000000002</v>
      </c>
      <c r="V58" s="18">
        <f t="shared" si="24"/>
        <v>35.356233605925006</v>
      </c>
      <c r="W58" s="18">
        <f t="shared" si="25"/>
        <v>35.515764534353927</v>
      </c>
      <c r="X58" s="19">
        <f t="shared" si="8"/>
        <v>0.90637365091481992</v>
      </c>
      <c r="Y58" s="19">
        <f t="shared" si="9"/>
        <v>0.90413685937095334</v>
      </c>
      <c r="Z58" s="43">
        <v>12.5526</v>
      </c>
      <c r="AA58" s="43">
        <v>2.1482999999999999</v>
      </c>
      <c r="AB58" s="47">
        <f t="shared" si="10"/>
        <v>8.0944481410606901</v>
      </c>
      <c r="AC58" s="47">
        <v>1.5589999999999999</v>
      </c>
      <c r="AD58" s="47">
        <f t="shared" si="11"/>
        <v>19.260114745706552</v>
      </c>
      <c r="AE58" s="47">
        <v>12.5814</v>
      </c>
      <c r="AF58" s="47">
        <v>2.1821999999999999</v>
      </c>
      <c r="AG58" s="47">
        <f t="shared" si="12"/>
        <v>8.1130196008747966</v>
      </c>
      <c r="AH58" s="47">
        <v>3.6604999999999999</v>
      </c>
      <c r="AI58" s="47">
        <f t="shared" si="13"/>
        <v>45.11883589687497</v>
      </c>
      <c r="AJ58" s="47">
        <f t="shared" si="14"/>
        <v>0.92352575539887205</v>
      </c>
      <c r="AK58" s="78">
        <f t="shared" si="15"/>
        <v>41.749683801726178</v>
      </c>
      <c r="AL58" s="89">
        <v>0.35899999999999999</v>
      </c>
      <c r="AM58" s="87">
        <f t="shared" si="16"/>
        <v>4.4351386746046524</v>
      </c>
      <c r="AN58" s="89">
        <v>0.317</v>
      </c>
      <c r="AO58" s="87">
        <f t="shared" si="17"/>
        <v>3.9072998167762236</v>
      </c>
      <c r="AP58" s="87">
        <f t="shared" si="18"/>
        <v>0.90467436761928532</v>
      </c>
      <c r="AQ58" s="87">
        <f t="shared" si="19"/>
        <v>40.897472074635196</v>
      </c>
      <c r="AR58" s="87">
        <f t="shared" si="20"/>
        <v>102.08377604741865</v>
      </c>
      <c r="AS58" s="74">
        <f t="shared" si="26"/>
        <v>7.7538331095880739</v>
      </c>
      <c r="AT58" s="48">
        <v>7.7426000000000004</v>
      </c>
      <c r="AU58" s="18">
        <v>4.93</v>
      </c>
      <c r="AV58" s="18">
        <v>4.37</v>
      </c>
      <c r="AW58" s="49">
        <v>5.5108389999999998</v>
      </c>
      <c r="AX58" s="49">
        <v>0.46107569999999998</v>
      </c>
      <c r="AY58" s="47">
        <f>(AW58/AX58)</f>
        <v>11.952134974799149</v>
      </c>
      <c r="AZ58" s="18">
        <f t="shared" si="27"/>
        <v>2491.2763329794825</v>
      </c>
      <c r="BA58" s="69">
        <f t="shared" si="28"/>
        <v>208.43776766513196</v>
      </c>
      <c r="BB58" s="98">
        <v>0.12426173382402833</v>
      </c>
      <c r="BC58" s="98">
        <v>2.6850337665021593</v>
      </c>
      <c r="BD58" s="98">
        <v>0.10199999999999999</v>
      </c>
      <c r="BE58" s="98">
        <v>0.20361278235011129</v>
      </c>
      <c r="BF58" s="98">
        <v>0.26540827844607962</v>
      </c>
      <c r="BG58" s="98">
        <v>7.0175117540412311E-3</v>
      </c>
      <c r="BH58" s="98">
        <v>3.9403462688627367E-3</v>
      </c>
      <c r="BI58" s="98">
        <v>0.1074422464367179</v>
      </c>
    </row>
    <row r="59" spans="1:61" x14ac:dyDescent="0.2">
      <c r="A59" s="36">
        <v>53</v>
      </c>
      <c r="B59" s="36">
        <v>3</v>
      </c>
      <c r="C59" s="37" t="s">
        <v>72</v>
      </c>
      <c r="D59" s="37" t="s">
        <v>76</v>
      </c>
      <c r="E59" s="37" t="s">
        <v>242</v>
      </c>
      <c r="F59" s="38">
        <v>4</v>
      </c>
      <c r="G59" s="65">
        <v>17613350</v>
      </c>
      <c r="H59" s="66">
        <v>4324350</v>
      </c>
      <c r="I59" s="36">
        <v>5</v>
      </c>
      <c r="J59" s="39">
        <v>40697</v>
      </c>
      <c r="K59" s="36"/>
      <c r="L59" s="36">
        <v>85.7</v>
      </c>
      <c r="M59" s="36">
        <v>59.7</v>
      </c>
      <c r="N59" s="36">
        <v>0.74370000000000003</v>
      </c>
      <c r="O59" s="36">
        <v>10.446</v>
      </c>
      <c r="P59" s="36">
        <v>6.4966999999999997</v>
      </c>
      <c r="Q59" s="36">
        <f t="shared" si="22"/>
        <v>5.7530000000000001</v>
      </c>
      <c r="R59" s="36">
        <v>0.74009999999999998</v>
      </c>
      <c r="S59" s="36">
        <v>10.5328</v>
      </c>
      <c r="T59" s="36">
        <v>6.4444999999999997</v>
      </c>
      <c r="U59" s="36">
        <f t="shared" si="23"/>
        <v>5.7043999999999997</v>
      </c>
      <c r="V59" s="20">
        <f t="shared" si="24"/>
        <v>44.926287574191079</v>
      </c>
      <c r="W59" s="20">
        <f t="shared" si="25"/>
        <v>45.841561598055605</v>
      </c>
      <c r="X59" s="21">
        <f t="shared" si="8"/>
        <v>0.34609480334955722</v>
      </c>
      <c r="Y59" s="21">
        <f t="shared" si="9"/>
        <v>0.34034302869432426</v>
      </c>
      <c r="Z59" s="36">
        <v>12.3444</v>
      </c>
      <c r="AA59" s="36">
        <v>2.1924999999999999</v>
      </c>
      <c r="AB59" s="40">
        <f t="shared" si="10"/>
        <v>6.6855342700896241</v>
      </c>
      <c r="AC59" s="40">
        <v>2.8140000000000001</v>
      </c>
      <c r="AD59" s="40">
        <f t="shared" si="11"/>
        <v>42.090876904027546</v>
      </c>
      <c r="AE59" s="40">
        <v>12.378399999999999</v>
      </c>
      <c r="AF59" s="40">
        <v>2.1602999999999999</v>
      </c>
      <c r="AG59" s="40">
        <f t="shared" si="12"/>
        <v>6.7039481391462852</v>
      </c>
      <c r="AH59" s="40">
        <v>9.5630000000000006</v>
      </c>
      <c r="AI59" s="40">
        <f t="shared" si="13"/>
        <v>142.64728487618945</v>
      </c>
      <c r="AJ59" s="40">
        <f t="shared" si="14"/>
        <v>3.5913002847200679</v>
      </c>
      <c r="AK59" s="77">
        <f t="shared" si="15"/>
        <v>61.113700792620847</v>
      </c>
      <c r="AL59" s="88">
        <v>0.56699999999999995</v>
      </c>
      <c r="AM59" s="86">
        <f t="shared" si="16"/>
        <v>8.4809975851398782</v>
      </c>
      <c r="AN59" s="88">
        <v>0.52200000000000002</v>
      </c>
      <c r="AO59" s="86">
        <f t="shared" si="17"/>
        <v>7.7864564159124621</v>
      </c>
      <c r="AP59" s="86">
        <f t="shared" si="18"/>
        <v>3.5664952429619459</v>
      </c>
      <c r="AQ59" s="86">
        <f t="shared" si="19"/>
        <v>60.691589640678423</v>
      </c>
      <c r="AR59" s="86">
        <f t="shared" si="20"/>
        <v>100.69550188822127</v>
      </c>
      <c r="AS59" s="73">
        <f t="shared" si="26"/>
        <v>9.2321716569665533</v>
      </c>
      <c r="AT59" s="41">
        <v>9.2224000000000004</v>
      </c>
      <c r="AU59" s="20">
        <v>4.6399999999999997</v>
      </c>
      <c r="AV59" s="20">
        <v>4.21</v>
      </c>
      <c r="AW59" s="42">
        <v>12.540073333333334</v>
      </c>
      <c r="AX59" s="42">
        <v>1.014672</v>
      </c>
      <c r="AY59" s="40">
        <v>12.358665313271166</v>
      </c>
      <c r="AZ59" s="20">
        <f t="shared" si="27"/>
        <v>2133.9632691577985</v>
      </c>
      <c r="BA59" s="68">
        <f t="shared" si="28"/>
        <v>172.66827080566367</v>
      </c>
      <c r="BB59" s="97">
        <v>0.31846171426691772</v>
      </c>
      <c r="BC59" s="97">
        <v>4.0430746666436761</v>
      </c>
      <c r="BD59" s="97">
        <v>0.57499999999999996</v>
      </c>
      <c r="BE59" s="97">
        <v>0.42865863254183978</v>
      </c>
      <c r="BF59" s="97">
        <v>0.6285654382756557</v>
      </c>
      <c r="BG59" s="97">
        <v>0.34629584049399686</v>
      </c>
      <c r="BH59" s="97">
        <v>7.6155236680897614E-3</v>
      </c>
      <c r="BI59" s="97">
        <v>0.56557028791795261</v>
      </c>
    </row>
    <row r="60" spans="1:61" x14ac:dyDescent="0.2">
      <c r="A60" s="43">
        <v>54</v>
      </c>
      <c r="B60" s="43">
        <v>7</v>
      </c>
      <c r="C60" s="44" t="s">
        <v>73</v>
      </c>
      <c r="D60" s="44" t="s">
        <v>73</v>
      </c>
      <c r="E60" s="44" t="s">
        <v>246</v>
      </c>
      <c r="F60" s="45">
        <v>15</v>
      </c>
      <c r="G60" s="63">
        <v>17613960</v>
      </c>
      <c r="H60" s="64">
        <v>4324320</v>
      </c>
      <c r="I60" s="43">
        <v>5</v>
      </c>
      <c r="J60" s="46">
        <v>40696</v>
      </c>
      <c r="K60" s="43"/>
      <c r="L60" s="43">
        <v>135.6</v>
      </c>
      <c r="M60" s="43">
        <v>131.30000000000001</v>
      </c>
      <c r="N60" s="43">
        <v>0.746</v>
      </c>
      <c r="O60" s="43">
        <v>10.6275</v>
      </c>
      <c r="P60" s="43">
        <v>7.7530000000000001</v>
      </c>
      <c r="Q60" s="43">
        <f t="shared" si="22"/>
        <v>7.0069999999999997</v>
      </c>
      <c r="R60" s="43">
        <v>0.74650000000000005</v>
      </c>
      <c r="S60" s="43">
        <v>10.805899999999999</v>
      </c>
      <c r="T60" s="43">
        <v>7.8197999999999999</v>
      </c>
      <c r="U60" s="43">
        <f t="shared" si="23"/>
        <v>7.0732999999999997</v>
      </c>
      <c r="V60" s="18">
        <f t="shared" si="24"/>
        <v>34.067278287461775</v>
      </c>
      <c r="W60" s="18">
        <f t="shared" si="25"/>
        <v>34.542240812889254</v>
      </c>
      <c r="X60" s="19">
        <f t="shared" si="8"/>
        <v>0.91125961693223889</v>
      </c>
      <c r="Y60" s="19">
        <f t="shared" si="9"/>
        <v>0.90469513487027797</v>
      </c>
      <c r="Z60" s="43">
        <v>12.3201</v>
      </c>
      <c r="AA60" s="43">
        <v>2.1122000000000001</v>
      </c>
      <c r="AB60" s="47">
        <f t="shared" si="10"/>
        <v>8.06446138961123</v>
      </c>
      <c r="AC60" s="47">
        <v>0.90700000000000003</v>
      </c>
      <c r="AD60" s="47">
        <f t="shared" si="11"/>
        <v>11.246876340289907</v>
      </c>
      <c r="AE60" s="47">
        <v>12.6256</v>
      </c>
      <c r="AF60" s="47">
        <v>2.1265000000000001</v>
      </c>
      <c r="AG60" s="47">
        <f t="shared" si="12"/>
        <v>8.2644348439278534</v>
      </c>
      <c r="AH60" s="47">
        <v>2.4419999999999997</v>
      </c>
      <c r="AI60" s="47">
        <f t="shared" si="13"/>
        <v>29.548299988041116</v>
      </c>
      <c r="AJ60" s="47">
        <f t="shared" si="14"/>
        <v>0.6536222731339717</v>
      </c>
      <c r="AK60" s="78">
        <f t="shared" si="15"/>
        <v>29.566444527357813</v>
      </c>
      <c r="AL60" s="89">
        <v>0.437</v>
      </c>
      <c r="AM60" s="87">
        <f t="shared" si="16"/>
        <v>5.4188367813745195</v>
      </c>
      <c r="AN60" s="89">
        <v>0.247</v>
      </c>
      <c r="AO60" s="87">
        <f t="shared" si="17"/>
        <v>2.9887101134505145</v>
      </c>
      <c r="AP60" s="87">
        <f t="shared" si="18"/>
        <v>0.56683203499382862</v>
      </c>
      <c r="AQ60" s="87">
        <f t="shared" si="19"/>
        <v>25.640509217376795</v>
      </c>
      <c r="AR60" s="87">
        <f t="shared" si="20"/>
        <v>115.31145608964886</v>
      </c>
      <c r="AS60" s="74">
        <f t="shared" si="26"/>
        <v>7.6385138478503674</v>
      </c>
      <c r="AT60" s="48">
        <v>7.6402000000000001</v>
      </c>
      <c r="AU60" s="18">
        <v>4.3600000000000003</v>
      </c>
      <c r="AV60" s="18">
        <v>3.79</v>
      </c>
      <c r="AW60" s="49">
        <v>4.2190570000000003</v>
      </c>
      <c r="AX60" s="49">
        <v>0.27807300000000001</v>
      </c>
      <c r="AY60" s="47">
        <f t="shared" ref="AY60:AY71" si="29">(AW60/AX60)</f>
        <v>15.172479888374635</v>
      </c>
      <c r="AZ60" s="18">
        <f t="shared" si="27"/>
        <v>1908.4801708201953</v>
      </c>
      <c r="BA60" s="69">
        <f t="shared" si="28"/>
        <v>125.7856451193914</v>
      </c>
      <c r="BB60" s="98">
        <v>0.47925384891364387</v>
      </c>
      <c r="BC60" s="98">
        <v>0.35663664383255866</v>
      </c>
      <c r="BD60" s="98">
        <v>0.22800000000000001</v>
      </c>
      <c r="BE60" s="98">
        <v>0.17699039550029813</v>
      </c>
      <c r="BF60" s="98">
        <v>8.1155717804142977E-2</v>
      </c>
      <c r="BG60" s="98">
        <v>8.1331833973346118E-2</v>
      </c>
      <c r="BH60" s="98">
        <v>8.3991458105062457E-3</v>
      </c>
      <c r="BI60" s="98">
        <v>0.23669876654756344</v>
      </c>
    </row>
    <row r="61" spans="1:61" x14ac:dyDescent="0.2">
      <c r="A61" s="36">
        <v>55</v>
      </c>
      <c r="B61" s="36">
        <v>3</v>
      </c>
      <c r="C61" s="37" t="s">
        <v>74</v>
      </c>
      <c r="D61" s="37" t="s">
        <v>99</v>
      </c>
      <c r="E61" s="37" t="s">
        <v>233</v>
      </c>
      <c r="F61" s="38">
        <v>8</v>
      </c>
      <c r="G61" s="65">
        <v>17613500</v>
      </c>
      <c r="H61" s="66">
        <v>4324150</v>
      </c>
      <c r="I61" s="36">
        <v>5</v>
      </c>
      <c r="J61" s="39">
        <v>40694</v>
      </c>
      <c r="K61" s="36"/>
      <c r="L61" s="36">
        <v>135.69999999999999</v>
      </c>
      <c r="M61" s="36">
        <v>125</v>
      </c>
      <c r="N61" s="36">
        <v>0.73560000000000003</v>
      </c>
      <c r="O61" s="36">
        <v>10.9373</v>
      </c>
      <c r="P61" s="36">
        <v>7.7455999999999996</v>
      </c>
      <c r="Q61" s="36">
        <f t="shared" si="22"/>
        <v>7.01</v>
      </c>
      <c r="R61" s="36">
        <v>0.74619999999999997</v>
      </c>
      <c r="S61" s="36">
        <v>10.419700000000001</v>
      </c>
      <c r="T61" s="36">
        <v>7.3251999999999997</v>
      </c>
      <c r="U61" s="36">
        <f t="shared" si="23"/>
        <v>6.5789999999999997</v>
      </c>
      <c r="V61" s="20">
        <f t="shared" si="24"/>
        <v>35.907399449589938</v>
      </c>
      <c r="W61" s="20">
        <f t="shared" si="25"/>
        <v>36.859986371968489</v>
      </c>
      <c r="X61" s="21">
        <f t="shared" si="8"/>
        <v>0.84332369145276398</v>
      </c>
      <c r="Y61" s="21">
        <f t="shared" si="9"/>
        <v>0.83078965300041463</v>
      </c>
      <c r="Z61" s="36">
        <v>12.9085</v>
      </c>
      <c r="AA61" s="36">
        <v>2.0943999999999998</v>
      </c>
      <c r="AB61" s="40">
        <f t="shared" si="10"/>
        <v>8.1504286591744481</v>
      </c>
      <c r="AC61" s="40">
        <v>0.98099999999999998</v>
      </c>
      <c r="AD61" s="40">
        <f t="shared" si="11"/>
        <v>12.036176758577566</v>
      </c>
      <c r="AE61" s="40">
        <v>12.6709</v>
      </c>
      <c r="AF61" s="40">
        <v>2.125</v>
      </c>
      <c r="AG61" s="40">
        <f t="shared" si="12"/>
        <v>8.0004079867942437</v>
      </c>
      <c r="AH61" s="40">
        <v>3.8935</v>
      </c>
      <c r="AI61" s="40">
        <f t="shared" si="13"/>
        <v>48.666268100661227</v>
      </c>
      <c r="AJ61" s="40">
        <f t="shared" si="14"/>
        <v>1.3082175479315592</v>
      </c>
      <c r="AK61" s="77">
        <f t="shared" si="15"/>
        <v>54.342680134755668</v>
      </c>
      <c r="AL61" s="88">
        <v>0.39700000000000002</v>
      </c>
      <c r="AM61" s="86">
        <f t="shared" si="16"/>
        <v>4.8709094527576902</v>
      </c>
      <c r="AN61" s="88">
        <v>0.25600000000000001</v>
      </c>
      <c r="AO61" s="86">
        <f t="shared" si="17"/>
        <v>3.1998368136045392</v>
      </c>
      <c r="AP61" s="86">
        <f t="shared" si="18"/>
        <v>1.2485363822475182</v>
      </c>
      <c r="AQ61" s="86">
        <f t="shared" si="19"/>
        <v>51.863555388290429</v>
      </c>
      <c r="AR61" s="86">
        <f t="shared" si="20"/>
        <v>104.78009023466403</v>
      </c>
      <c r="AS61" s="73">
        <f t="shared" si="26"/>
        <v>7.9189086487308105</v>
      </c>
      <c r="AT61" s="41">
        <v>7.8880999999999997</v>
      </c>
      <c r="AU61" s="20">
        <v>4.04</v>
      </c>
      <c r="AV61" s="20">
        <v>3.63</v>
      </c>
      <c r="AW61" s="42">
        <v>6.864852</v>
      </c>
      <c r="AX61" s="42">
        <v>0.4053079</v>
      </c>
      <c r="AY61" s="40">
        <f t="shared" si="29"/>
        <v>16.937375264582801</v>
      </c>
      <c r="AZ61" s="20">
        <f t="shared" si="27"/>
        <v>2851.6240054896016</v>
      </c>
      <c r="BA61" s="68">
        <f t="shared" si="28"/>
        <v>168.36280479966339</v>
      </c>
      <c r="BB61" s="97">
        <v>0.26046139155001713</v>
      </c>
      <c r="BC61" s="97">
        <v>0.1640317908217914</v>
      </c>
      <c r="BD61" s="97">
        <v>0.11700000000000001</v>
      </c>
      <c r="BE61" s="97">
        <v>0.20223523864855789</v>
      </c>
      <c r="BF61" s="97">
        <v>6.7895649571640473E-2</v>
      </c>
      <c r="BG61" s="97">
        <v>0.2625103431884222</v>
      </c>
      <c r="BH61" s="97">
        <v>4.0275111117238699E-3</v>
      </c>
      <c r="BI61" s="97">
        <v>0.12037022459609131</v>
      </c>
    </row>
    <row r="62" spans="1:61" x14ac:dyDescent="0.2">
      <c r="A62" s="43">
        <v>56</v>
      </c>
      <c r="B62" s="43">
        <v>7</v>
      </c>
      <c r="C62" s="44" t="s">
        <v>75</v>
      </c>
      <c r="D62" s="44" t="s">
        <v>75</v>
      </c>
      <c r="E62" s="44" t="s">
        <v>255</v>
      </c>
      <c r="F62" s="45">
        <v>15</v>
      </c>
      <c r="G62" s="63">
        <v>17614000</v>
      </c>
      <c r="H62" s="64">
        <v>4324320</v>
      </c>
      <c r="I62" s="43">
        <v>5</v>
      </c>
      <c r="J62" s="46">
        <v>40696</v>
      </c>
      <c r="K62" s="43"/>
      <c r="L62" s="43">
        <v>147.4</v>
      </c>
      <c r="M62" s="43">
        <v>128.1</v>
      </c>
      <c r="N62" s="43">
        <v>0.74239999999999995</v>
      </c>
      <c r="O62" s="43">
        <v>10.9335</v>
      </c>
      <c r="P62" s="43">
        <v>8.6983999999999995</v>
      </c>
      <c r="Q62" s="43">
        <f t="shared" si="22"/>
        <v>7.9559999999999995</v>
      </c>
      <c r="R62" s="43">
        <v>0.73929999999999996</v>
      </c>
      <c r="S62" s="43">
        <v>10.6326</v>
      </c>
      <c r="T62" s="43">
        <v>8.3422999999999998</v>
      </c>
      <c r="U62" s="43">
        <f t="shared" si="23"/>
        <v>7.6029999999999998</v>
      </c>
      <c r="V62" s="18">
        <f t="shared" si="24"/>
        <v>27.2328165729181</v>
      </c>
      <c r="W62" s="18">
        <f t="shared" si="25"/>
        <v>28.493501119199443</v>
      </c>
      <c r="X62" s="19">
        <f t="shared" si="8"/>
        <v>0.98120802073780944</v>
      </c>
      <c r="Y62" s="19">
        <f t="shared" si="9"/>
        <v>0.96420868490847889</v>
      </c>
      <c r="Z62" s="43">
        <v>12.322100000000001</v>
      </c>
      <c r="AA62" s="43">
        <v>2.1478000000000002</v>
      </c>
      <c r="AB62" s="47">
        <f t="shared" si="10"/>
        <v>8.8111022985911251</v>
      </c>
      <c r="AC62" s="47">
        <v>0.20300000000000001</v>
      </c>
      <c r="AD62" s="47">
        <f t="shared" si="11"/>
        <v>2.3039115098284495</v>
      </c>
      <c r="AE62" s="47">
        <v>12.360300000000001</v>
      </c>
      <c r="AF62" s="47">
        <v>2.1732</v>
      </c>
      <c r="AG62" s="47">
        <f t="shared" si="12"/>
        <v>8.8384177811635904</v>
      </c>
      <c r="AH62" s="47">
        <v>2.2265000000000001</v>
      </c>
      <c r="AI62" s="47">
        <f t="shared" si="13"/>
        <v>25.19116039915097</v>
      </c>
      <c r="AJ62" s="47">
        <f t="shared" si="14"/>
        <v>0.81740174604723292</v>
      </c>
      <c r="AK62" s="78">
        <f t="shared" si="15"/>
        <v>39.407293129904851</v>
      </c>
      <c r="AL62" s="89">
        <v>1.365</v>
      </c>
      <c r="AM62" s="87">
        <f t="shared" si="16"/>
        <v>15.491818772984402</v>
      </c>
      <c r="AN62" s="89">
        <v>1.202</v>
      </c>
      <c r="AO62" s="87">
        <f t="shared" si="17"/>
        <v>13.59971920043991</v>
      </c>
      <c r="AP62" s="87">
        <f t="shared" si="18"/>
        <v>0.74982676131350112</v>
      </c>
      <c r="AQ62" s="87">
        <f t="shared" si="19"/>
        <v>36.149473771763738</v>
      </c>
      <c r="AR62" s="87">
        <f t="shared" si="20"/>
        <v>109.01207961894535</v>
      </c>
      <c r="AS62" s="74">
        <f t="shared" si="26"/>
        <v>6.9923714323293433</v>
      </c>
      <c r="AT62" s="48">
        <v>6.9870000000000001</v>
      </c>
      <c r="AU62" s="18">
        <v>4.79</v>
      </c>
      <c r="AV62" s="18">
        <v>3.94</v>
      </c>
      <c r="AW62" s="49">
        <v>3.0479289999999999</v>
      </c>
      <c r="AX62" s="49">
        <v>0.1968212</v>
      </c>
      <c r="AY62" s="47">
        <f t="shared" si="29"/>
        <v>15.485775922512412</v>
      </c>
      <c r="AZ62" s="18">
        <f t="shared" si="27"/>
        <v>1469.4198063922076</v>
      </c>
      <c r="BA62" s="69">
        <f t="shared" si="28"/>
        <v>94.888355207054346</v>
      </c>
      <c r="BB62" s="98">
        <v>0.46282285766101661</v>
      </c>
      <c r="BC62" s="98">
        <v>0.11580202601457158</v>
      </c>
      <c r="BD62" s="98">
        <v>0.27700000000000002</v>
      </c>
      <c r="BE62" s="98">
        <v>0.18448096916883097</v>
      </c>
      <c r="BF62" s="98">
        <v>7.0576367497960563E-2</v>
      </c>
      <c r="BG62" s="98">
        <v>0.11525512458211376</v>
      </c>
      <c r="BH62" s="98">
        <v>7.1158170942105161E-3</v>
      </c>
      <c r="BI62" s="98">
        <v>0.26193734042696093</v>
      </c>
    </row>
    <row r="63" spans="1:61" x14ac:dyDescent="0.2">
      <c r="A63" s="36">
        <v>57</v>
      </c>
      <c r="B63" s="36">
        <v>3</v>
      </c>
      <c r="C63" s="37" t="s">
        <v>76</v>
      </c>
      <c r="D63" s="37" t="s">
        <v>137</v>
      </c>
      <c r="E63" s="37" t="s">
        <v>231</v>
      </c>
      <c r="F63" s="38">
        <v>4</v>
      </c>
      <c r="G63" s="65">
        <v>17613400</v>
      </c>
      <c r="H63" s="66">
        <v>4324350</v>
      </c>
      <c r="I63" s="36">
        <v>5</v>
      </c>
      <c r="J63" s="39">
        <v>40694</v>
      </c>
      <c r="K63" s="36"/>
      <c r="L63" s="36">
        <v>131.5</v>
      </c>
      <c r="M63" s="36">
        <v>100.7</v>
      </c>
      <c r="N63" s="36">
        <v>0.74270000000000003</v>
      </c>
      <c r="O63" s="36">
        <v>10.4495</v>
      </c>
      <c r="P63" s="36">
        <v>7.4112</v>
      </c>
      <c r="Q63" s="36">
        <f t="shared" si="22"/>
        <v>6.6684999999999999</v>
      </c>
      <c r="R63" s="36">
        <v>0.74229999999999996</v>
      </c>
      <c r="S63" s="36">
        <v>10.791700000000001</v>
      </c>
      <c r="T63" s="36">
        <v>7.6154000000000002</v>
      </c>
      <c r="U63" s="36">
        <f t="shared" si="23"/>
        <v>6.8731</v>
      </c>
      <c r="V63" s="20">
        <f t="shared" si="24"/>
        <v>36.183549452126904</v>
      </c>
      <c r="W63" s="20">
        <f t="shared" si="25"/>
        <v>36.31123919308358</v>
      </c>
      <c r="X63" s="21">
        <f t="shared" si="8"/>
        <v>0.67645437580745493</v>
      </c>
      <c r="Y63" s="21">
        <f t="shared" si="9"/>
        <v>0.67510086455331419</v>
      </c>
      <c r="Z63" s="36">
        <v>12.250500000000001</v>
      </c>
      <c r="AA63" s="36">
        <v>2.2010000000000001</v>
      </c>
      <c r="AB63" s="40">
        <f t="shared" si="10"/>
        <v>7.8021916426512963</v>
      </c>
      <c r="AC63" s="40">
        <v>1.5539999999999998</v>
      </c>
      <c r="AD63" s="40">
        <f t="shared" si="11"/>
        <v>19.917480512846367</v>
      </c>
      <c r="AE63" s="40">
        <v>12.7913</v>
      </c>
      <c r="AF63" s="40">
        <v>2.1398999999999999</v>
      </c>
      <c r="AG63" s="40">
        <f t="shared" si="12"/>
        <v>8.1466204610951003</v>
      </c>
      <c r="AH63" s="40">
        <v>6.4690000000000003</v>
      </c>
      <c r="AI63" s="40">
        <f t="shared" si="13"/>
        <v>79.407160685750327</v>
      </c>
      <c r="AJ63" s="40">
        <f t="shared" si="14"/>
        <v>2.1246314347465698</v>
      </c>
      <c r="AK63" s="77">
        <f t="shared" si="15"/>
        <v>71.717025922727885</v>
      </c>
      <c r="AL63" s="88">
        <v>0.36699999999999999</v>
      </c>
      <c r="AM63" s="86">
        <f t="shared" si="16"/>
        <v>4.7038065303826375</v>
      </c>
      <c r="AN63" s="88">
        <v>0.39600000000000002</v>
      </c>
      <c r="AO63" s="86">
        <f t="shared" si="17"/>
        <v>4.8609113667579429</v>
      </c>
      <c r="AP63" s="86">
        <f t="shared" si="18"/>
        <v>2.1302423217599737</v>
      </c>
      <c r="AQ63" s="86">
        <f t="shared" si="19"/>
        <v>71.906421656410885</v>
      </c>
      <c r="AR63" s="86">
        <f t="shared" si="20"/>
        <v>99.73660803956011</v>
      </c>
      <c r="AS63" s="73">
        <f t="shared" si="26"/>
        <v>7.8506787330316747</v>
      </c>
      <c r="AT63" s="41">
        <v>7.8444000000000003</v>
      </c>
      <c r="AU63" s="20">
        <v>4.68</v>
      </c>
      <c r="AV63" s="20">
        <v>3.99</v>
      </c>
      <c r="AW63" s="42">
        <v>5.9533370000000003</v>
      </c>
      <c r="AX63" s="42">
        <v>0.42863400000000001</v>
      </c>
      <c r="AY63" s="40">
        <f t="shared" si="29"/>
        <v>13.889091859255215</v>
      </c>
      <c r="AZ63" s="20">
        <f t="shared" si="27"/>
        <v>2009.5514778386171</v>
      </c>
      <c r="BA63" s="68">
        <f t="shared" si="28"/>
        <v>144.68559198847265</v>
      </c>
      <c r="BB63" s="97">
        <v>0.251052902760736</v>
      </c>
      <c r="BC63" s="97">
        <v>2.4480327817354559</v>
      </c>
      <c r="BD63" s="97">
        <v>0.13800000000000001</v>
      </c>
      <c r="BE63" s="97">
        <v>0.19762850261109924</v>
      </c>
      <c r="BF63" s="97">
        <v>0.28445853785675956</v>
      </c>
      <c r="BG63" s="97">
        <v>0.18562190587654862</v>
      </c>
      <c r="BH63" s="97">
        <v>9.194624075863014E-3</v>
      </c>
      <c r="BI63" s="97">
        <v>0.14732852644224501</v>
      </c>
    </row>
    <row r="64" spans="1:61" x14ac:dyDescent="0.2">
      <c r="A64" s="43">
        <v>58</v>
      </c>
      <c r="B64" s="43">
        <v>7</v>
      </c>
      <c r="C64" s="44" t="s">
        <v>77</v>
      </c>
      <c r="D64" s="44" t="s">
        <v>77</v>
      </c>
      <c r="E64" s="44" t="s">
        <v>255</v>
      </c>
      <c r="F64" s="45">
        <v>13</v>
      </c>
      <c r="G64" s="63">
        <v>17614000</v>
      </c>
      <c r="H64" s="64">
        <v>4324400</v>
      </c>
      <c r="I64" s="43">
        <v>5</v>
      </c>
      <c r="J64" s="46">
        <v>40696</v>
      </c>
      <c r="K64" s="43" t="s">
        <v>104</v>
      </c>
      <c r="L64" s="43">
        <v>132.30000000000001</v>
      </c>
      <c r="M64" s="43">
        <v>128.5</v>
      </c>
      <c r="N64" s="43">
        <v>0.74299999999999999</v>
      </c>
      <c r="O64" s="43">
        <v>10.5839</v>
      </c>
      <c r="P64" s="43">
        <v>8.0183999999999997</v>
      </c>
      <c r="Q64" s="43">
        <f t="shared" si="22"/>
        <v>7.2753999999999994</v>
      </c>
      <c r="R64" s="43">
        <v>0.74</v>
      </c>
      <c r="S64" s="43">
        <v>10.702999999999999</v>
      </c>
      <c r="T64" s="43">
        <v>7.9874000000000001</v>
      </c>
      <c r="U64" s="43">
        <f t="shared" si="23"/>
        <v>7.2473999999999998</v>
      </c>
      <c r="V64" s="18">
        <f t="shared" si="24"/>
        <v>31.25974357278508</v>
      </c>
      <c r="W64" s="18">
        <f t="shared" si="25"/>
        <v>32.286274876202931</v>
      </c>
      <c r="X64" s="19">
        <f t="shared" si="8"/>
        <v>0.92980241588390711</v>
      </c>
      <c r="Y64" s="19">
        <f t="shared" si="9"/>
        <v>0.9159172293060972</v>
      </c>
      <c r="Z64" s="43">
        <v>12.1088</v>
      </c>
      <c r="AA64" s="43">
        <v>2.1703999999999999</v>
      </c>
      <c r="AB64" s="47">
        <f t="shared" si="10"/>
        <v>8.1993195477903384</v>
      </c>
      <c r="AC64" s="47">
        <v>0.29399999999999998</v>
      </c>
      <c r="AD64" s="47">
        <f t="shared" si="11"/>
        <v>3.5856633990954898</v>
      </c>
      <c r="AE64" s="47">
        <v>12.1952</v>
      </c>
      <c r="AF64" s="47">
        <v>2.1833999999999998</v>
      </c>
      <c r="AG64" s="47">
        <f t="shared" si="12"/>
        <v>8.2578242062972986</v>
      </c>
      <c r="AH64" s="47">
        <v>2.1589999999999998</v>
      </c>
      <c r="AI64" s="47">
        <f t="shared" si="13"/>
        <v>26.144901442120521</v>
      </c>
      <c r="AJ64" s="47">
        <f t="shared" si="14"/>
        <v>0.80568707296517961</v>
      </c>
      <c r="AK64" s="78">
        <f t="shared" si="15"/>
        <v>36.897133577900334</v>
      </c>
      <c r="AL64" s="89">
        <v>0.629</v>
      </c>
      <c r="AM64" s="87">
        <f t="shared" si="16"/>
        <v>7.6713682926226632</v>
      </c>
      <c r="AN64" s="89">
        <v>0.19900000000000001</v>
      </c>
      <c r="AO64" s="87">
        <f t="shared" si="17"/>
        <v>2.4098357512653932</v>
      </c>
      <c r="AP64" s="87">
        <f t="shared" si="18"/>
        <v>0.61777519648813428</v>
      </c>
      <c r="AQ64" s="87">
        <f t="shared" si="19"/>
        <v>28.291547315072087</v>
      </c>
      <c r="AR64" s="87">
        <f t="shared" si="20"/>
        <v>130.41751717214737</v>
      </c>
      <c r="AS64" s="74">
        <f t="shared" si="26"/>
        <v>7.3840273753346031</v>
      </c>
      <c r="AT64" s="48">
        <v>7.4013999999999998</v>
      </c>
      <c r="AU64" s="18">
        <v>4.78</v>
      </c>
      <c r="AV64" s="18">
        <v>3.87</v>
      </c>
      <c r="AW64" s="49">
        <v>3.1037059999999999</v>
      </c>
      <c r="AX64" s="49">
        <v>0.23339260000000001</v>
      </c>
      <c r="AY64" s="47">
        <f t="shared" si="29"/>
        <v>13.298219395130779</v>
      </c>
      <c r="AZ64" s="18">
        <f t="shared" si="27"/>
        <v>1421.3689000503548</v>
      </c>
      <c r="BA64" s="69">
        <f t="shared" si="28"/>
        <v>106.88415176627312</v>
      </c>
      <c r="BB64" s="98">
        <v>0.32732170753018219</v>
      </c>
      <c r="BC64" s="98">
        <v>0.21403574080072188</v>
      </c>
      <c r="BD64" s="98">
        <v>0.14499999999999999</v>
      </c>
      <c r="BE64" s="98">
        <v>0.27318028451664411</v>
      </c>
      <c r="BF64" s="98">
        <v>7.2858657596646781E-2</v>
      </c>
      <c r="BG64" s="98">
        <v>1.4329815270834441E-2</v>
      </c>
      <c r="BH64" s="98">
        <v>6.2990595648680465E-3</v>
      </c>
      <c r="BI64" s="98">
        <v>0.14092771820446895</v>
      </c>
    </row>
    <row r="65" spans="1:61" x14ac:dyDescent="0.2">
      <c r="A65" s="36">
        <v>59</v>
      </c>
      <c r="B65" s="36">
        <v>3</v>
      </c>
      <c r="C65" s="37" t="s">
        <v>78</v>
      </c>
      <c r="D65" s="37" t="s">
        <v>151</v>
      </c>
      <c r="E65" s="37" t="s">
        <v>232</v>
      </c>
      <c r="F65" s="38">
        <v>7</v>
      </c>
      <c r="G65" s="65">
        <v>17613450</v>
      </c>
      <c r="H65" s="66">
        <v>4324200</v>
      </c>
      <c r="I65" s="36">
        <v>5</v>
      </c>
      <c r="J65" s="39">
        <v>40696</v>
      </c>
      <c r="K65" s="36"/>
      <c r="L65" s="36">
        <v>115.5</v>
      </c>
      <c r="M65" s="36">
        <v>109.3</v>
      </c>
      <c r="N65" s="36">
        <v>0.74309999999999998</v>
      </c>
      <c r="O65" s="36">
        <v>10.8164</v>
      </c>
      <c r="P65" s="36">
        <v>8.0175999999999998</v>
      </c>
      <c r="Q65" s="36">
        <f t="shared" si="22"/>
        <v>7.2744999999999997</v>
      </c>
      <c r="R65" s="36">
        <v>0.74180000000000001</v>
      </c>
      <c r="S65" s="36">
        <v>10.8643</v>
      </c>
      <c r="T65" s="36">
        <v>7.9405000000000001</v>
      </c>
      <c r="U65" s="36">
        <f t="shared" si="23"/>
        <v>7.1987000000000005</v>
      </c>
      <c r="V65" s="20">
        <f t="shared" si="24"/>
        <v>32.745645501275845</v>
      </c>
      <c r="W65" s="20">
        <f t="shared" si="25"/>
        <v>33.739863589922955</v>
      </c>
      <c r="X65" s="21">
        <f t="shared" si="8"/>
        <v>0.77377904702216316</v>
      </c>
      <c r="Y65" s="21">
        <f t="shared" si="9"/>
        <v>0.76234030627593896</v>
      </c>
      <c r="Z65" s="36">
        <v>12.0283</v>
      </c>
      <c r="AA65" s="36">
        <v>2.1838000000000002</v>
      </c>
      <c r="AB65" s="40">
        <f t="shared" si="10"/>
        <v>7.9699679878132965</v>
      </c>
      <c r="AC65" s="40">
        <v>0.58799999999999997</v>
      </c>
      <c r="AD65" s="40">
        <f t="shared" si="11"/>
        <v>7.3776958815781679</v>
      </c>
      <c r="AE65" s="40">
        <v>12.695499999999999</v>
      </c>
      <c r="AF65" s="40">
        <v>2.2332000000000001</v>
      </c>
      <c r="AG65" s="40">
        <f t="shared" si="12"/>
        <v>8.4120556179413306</v>
      </c>
      <c r="AH65" s="40">
        <v>2.7265000000000001</v>
      </c>
      <c r="AI65" s="40">
        <f t="shared" si="13"/>
        <v>32.41181613427387</v>
      </c>
      <c r="AJ65" s="40">
        <f t="shared" si="14"/>
        <v>0.89407572331056073</v>
      </c>
      <c r="AK65" s="77">
        <f t="shared" si="15"/>
        <v>34.079498037122718</v>
      </c>
      <c r="AL65" s="88">
        <v>0.3</v>
      </c>
      <c r="AM65" s="86">
        <f t="shared" si="16"/>
        <v>3.7641305518255961</v>
      </c>
      <c r="AN65" s="88">
        <v>0.28000000000000003</v>
      </c>
      <c r="AO65" s="86">
        <f t="shared" si="17"/>
        <v>3.328556214046098</v>
      </c>
      <c r="AP65" s="86">
        <f t="shared" si="18"/>
        <v>0.87851949696129294</v>
      </c>
      <c r="AQ65" s="86">
        <f t="shared" si="19"/>
        <v>33.486541119142792</v>
      </c>
      <c r="AR65" s="86">
        <f t="shared" si="20"/>
        <v>101.7707320558138</v>
      </c>
      <c r="AS65" s="73">
        <f t="shared" si="26"/>
        <v>7.5460152527539686</v>
      </c>
      <c r="AT65" s="41">
        <v>7.5149999999999997</v>
      </c>
      <c r="AU65" s="20">
        <v>3.78</v>
      </c>
      <c r="AV65" s="20">
        <v>3.23</v>
      </c>
      <c r="AW65" s="42">
        <v>7.3360880000000002</v>
      </c>
      <c r="AX65" s="42">
        <v>0.3948102</v>
      </c>
      <c r="AY65" s="40">
        <f t="shared" si="29"/>
        <v>18.581303117295349</v>
      </c>
      <c r="AZ65" s="20">
        <f t="shared" si="27"/>
        <v>2796.2977863936208</v>
      </c>
      <c r="BA65" s="68">
        <f t="shared" si="28"/>
        <v>150.48986439443235</v>
      </c>
      <c r="BB65" s="97">
        <v>0.29382161542033813</v>
      </c>
      <c r="BC65" s="97">
        <v>0.1295870459124227</v>
      </c>
      <c r="BD65" s="97">
        <v>0.114</v>
      </c>
      <c r="BE65" s="97">
        <v>0.15316413608308638</v>
      </c>
      <c r="BF65" s="97">
        <v>6.0117868946436871E-2</v>
      </c>
      <c r="BG65" s="97">
        <v>0.29528712408451302</v>
      </c>
      <c r="BH65" s="97">
        <v>6.3068267374276734E-3</v>
      </c>
      <c r="BI65" s="97">
        <v>0.10664070918099801</v>
      </c>
    </row>
    <row r="66" spans="1:61" x14ac:dyDescent="0.2">
      <c r="A66" s="43">
        <v>60</v>
      </c>
      <c r="B66" s="43">
        <v>7</v>
      </c>
      <c r="C66" s="44" t="s">
        <v>79</v>
      </c>
      <c r="D66" s="44" t="s">
        <v>79</v>
      </c>
      <c r="E66" s="44" t="s">
        <v>241</v>
      </c>
      <c r="F66" s="45">
        <v>13</v>
      </c>
      <c r="G66" s="63">
        <v>17613920</v>
      </c>
      <c r="H66" s="64">
        <v>4324400</v>
      </c>
      <c r="I66" s="43">
        <v>5</v>
      </c>
      <c r="J66" s="46">
        <v>40696</v>
      </c>
      <c r="K66" s="43"/>
      <c r="L66" s="43">
        <v>137.69999999999999</v>
      </c>
      <c r="M66" s="43">
        <v>129.5</v>
      </c>
      <c r="N66" s="43">
        <v>0.74070000000000003</v>
      </c>
      <c r="O66" s="43">
        <v>10.603400000000001</v>
      </c>
      <c r="P66" s="43">
        <v>8.3398000000000003</v>
      </c>
      <c r="Q66" s="43">
        <f t="shared" si="22"/>
        <v>7.5991</v>
      </c>
      <c r="R66" s="43">
        <v>0.73329999999999995</v>
      </c>
      <c r="S66" s="43">
        <v>10.4396</v>
      </c>
      <c r="T66" s="43">
        <v>8.0991999999999997</v>
      </c>
      <c r="U66" s="43">
        <f t="shared" si="23"/>
        <v>7.3658999999999999</v>
      </c>
      <c r="V66" s="18">
        <f t="shared" si="24"/>
        <v>28.333364769790826</v>
      </c>
      <c r="W66" s="18">
        <f t="shared" si="25"/>
        <v>29.442698953982916</v>
      </c>
      <c r="X66" s="19">
        <f t="shared" si="8"/>
        <v>0.97692939603285134</v>
      </c>
      <c r="Y66" s="19">
        <f t="shared" si="9"/>
        <v>0.96180741952202231</v>
      </c>
      <c r="Z66" s="43">
        <v>12.3649</v>
      </c>
      <c r="AA66" s="43">
        <v>2.2084999999999999</v>
      </c>
      <c r="AB66" s="47">
        <f t="shared" si="10"/>
        <v>8.7243397170389674</v>
      </c>
      <c r="AC66" s="47">
        <v>0.376</v>
      </c>
      <c r="AD66" s="47">
        <f t="shared" si="11"/>
        <v>4.3097817393063877</v>
      </c>
      <c r="AE66" s="47">
        <v>12.444800000000001</v>
      </c>
      <c r="AF66" s="47">
        <v>2.1928000000000001</v>
      </c>
      <c r="AG66" s="47">
        <f t="shared" si="12"/>
        <v>8.7807150005747339</v>
      </c>
      <c r="AH66" s="47">
        <v>1.591</v>
      </c>
      <c r="AI66" s="47">
        <f t="shared" si="13"/>
        <v>18.119253385354867</v>
      </c>
      <c r="AJ66" s="47">
        <f t="shared" si="14"/>
        <v>0.49319541593030281</v>
      </c>
      <c r="AK66" s="78">
        <f t="shared" si="15"/>
        <v>23.717950515800748</v>
      </c>
      <c r="AL66" s="89">
        <v>0.42399999999999999</v>
      </c>
      <c r="AM66" s="87">
        <f t="shared" si="16"/>
        <v>4.8599666421965653</v>
      </c>
      <c r="AN66" s="89">
        <v>0.14599999999999999</v>
      </c>
      <c r="AO66" s="87">
        <f t="shared" si="17"/>
        <v>1.6627347544071718</v>
      </c>
      <c r="AP66" s="87">
        <f t="shared" si="18"/>
        <v>0.37900856279496731</v>
      </c>
      <c r="AQ66" s="87">
        <f t="shared" si="19"/>
        <v>18.226662387928894</v>
      </c>
      <c r="AR66" s="87">
        <f t="shared" si="20"/>
        <v>130.12777661097519</v>
      </c>
      <c r="AS66" s="74">
        <f t="shared" si="26"/>
        <v>7.0864388601528665</v>
      </c>
      <c r="AT66" s="48">
        <v>7.0515999999999996</v>
      </c>
      <c r="AU66" s="18">
        <v>4.41</v>
      </c>
      <c r="AV66" s="18">
        <v>3.8</v>
      </c>
      <c r="AW66" s="49">
        <v>3.6915269999999998</v>
      </c>
      <c r="AX66" s="49">
        <v>0.21934619999999999</v>
      </c>
      <c r="AY66" s="47">
        <f t="shared" si="29"/>
        <v>16.829682939572237</v>
      </c>
      <c r="AZ66" s="18">
        <f t="shared" si="27"/>
        <v>1775.2690289829366</v>
      </c>
      <c r="BA66" s="69">
        <f t="shared" si="28"/>
        <v>105.48440130198068</v>
      </c>
      <c r="BB66" s="98">
        <v>0.47303327200318573</v>
      </c>
      <c r="BC66" s="98">
        <v>0.12947227617166776</v>
      </c>
      <c r="BD66" s="98">
        <v>0.21199999999999999</v>
      </c>
      <c r="BE66" s="98">
        <v>0.12148832098420864</v>
      </c>
      <c r="BF66" s="98">
        <v>4.3296702869359445E-2</v>
      </c>
      <c r="BG66" s="98">
        <v>3.805944261354479E-2</v>
      </c>
      <c r="BH66" s="98">
        <v>7.0026197134430675E-3</v>
      </c>
      <c r="BI66" s="98">
        <v>0.20810931810338959</v>
      </c>
    </row>
    <row r="67" spans="1:61" x14ac:dyDescent="0.2">
      <c r="A67" s="36">
        <v>61</v>
      </c>
      <c r="B67" s="36">
        <v>3</v>
      </c>
      <c r="C67" s="37" t="s">
        <v>80</v>
      </c>
      <c r="D67" s="37" t="s">
        <v>256</v>
      </c>
      <c r="E67" s="37" t="s">
        <v>238</v>
      </c>
      <c r="F67" s="38">
        <v>16</v>
      </c>
      <c r="G67" s="65">
        <v>17613750</v>
      </c>
      <c r="H67" s="66">
        <v>4323750</v>
      </c>
      <c r="I67" s="36">
        <v>5</v>
      </c>
      <c r="J67" s="39">
        <v>40696</v>
      </c>
      <c r="K67" s="36"/>
      <c r="L67" s="36">
        <v>144.1</v>
      </c>
      <c r="M67" s="36">
        <v>137.80000000000001</v>
      </c>
      <c r="N67" s="36">
        <v>0.73760000000000003</v>
      </c>
      <c r="O67" s="36">
        <v>10.2318</v>
      </c>
      <c r="P67" s="36">
        <v>8.3048999999999999</v>
      </c>
      <c r="Q67" s="36">
        <f t="shared" si="22"/>
        <v>7.5672999999999995</v>
      </c>
      <c r="R67" s="36">
        <v>0.73770000000000002</v>
      </c>
      <c r="S67" s="36">
        <v>10.3866</v>
      </c>
      <c r="T67" s="36">
        <v>7.9352</v>
      </c>
      <c r="U67" s="36">
        <f t="shared" si="23"/>
        <v>7.1974999999999998</v>
      </c>
      <c r="V67" s="20">
        <f t="shared" si="24"/>
        <v>26.041361246310522</v>
      </c>
      <c r="W67" s="20">
        <f t="shared" si="25"/>
        <v>30.703983979358018</v>
      </c>
      <c r="X67" s="21">
        <f t="shared" si="8"/>
        <v>1.072789517921938</v>
      </c>
      <c r="Y67" s="21">
        <f t="shared" si="9"/>
        <v>1.0051569481731017</v>
      </c>
      <c r="Z67" s="36">
        <v>12.4984</v>
      </c>
      <c r="AA67" s="36">
        <v>2.2317</v>
      </c>
      <c r="AB67" s="40">
        <f t="shared" si="10"/>
        <v>8.6608932663239173</v>
      </c>
      <c r="AC67" s="40">
        <v>0.52600000000000002</v>
      </c>
      <c r="AD67" s="40">
        <f t="shared" si="11"/>
        <v>6.0732765527228203</v>
      </c>
      <c r="AE67" s="40">
        <v>12.5007</v>
      </c>
      <c r="AF67" s="40">
        <v>2.1667000000000001</v>
      </c>
      <c r="AG67" s="40">
        <f t="shared" si="12"/>
        <v>8.6624870746923914</v>
      </c>
      <c r="AH67" s="40">
        <v>2.2744999999999997</v>
      </c>
      <c r="AI67" s="40">
        <f t="shared" si="13"/>
        <v>26.256893434738757</v>
      </c>
      <c r="AJ67" s="40">
        <f t="shared" si="14"/>
        <v>0.72084346007199773</v>
      </c>
      <c r="AK67" s="77">
        <f t="shared" si="15"/>
        <v>36.228040621825421</v>
      </c>
      <c r="AL67" s="88">
        <v>0.309</v>
      </c>
      <c r="AM67" s="86">
        <f t="shared" si="16"/>
        <v>3.5677613208961048</v>
      </c>
      <c r="AN67" s="88">
        <v>0.27100000000000002</v>
      </c>
      <c r="AO67" s="86">
        <f t="shared" si="17"/>
        <v>3.1284317963570909</v>
      </c>
      <c r="AP67" s="86">
        <f t="shared" si="18"/>
        <v>0.70515311990989005</v>
      </c>
      <c r="AQ67" s="86">
        <f t="shared" si="19"/>
        <v>35.43947790016832</v>
      </c>
      <c r="AR67" s="86">
        <f t="shared" si="20"/>
        <v>102.2250968930142</v>
      </c>
      <c r="AS67" s="73">
        <f t="shared" si="26"/>
        <v>7.2154220215352556</v>
      </c>
      <c r="AT67" s="41">
        <v>7.2081999999999997</v>
      </c>
      <c r="AU67" s="20">
        <v>3.98</v>
      </c>
      <c r="AV67" s="20">
        <v>3.27</v>
      </c>
      <c r="AW67" s="42">
        <v>4.8558680000000001</v>
      </c>
      <c r="AX67" s="42">
        <v>0.24974109999999999</v>
      </c>
      <c r="AY67" s="40">
        <f t="shared" si="29"/>
        <v>19.443607800237928</v>
      </c>
      <c r="AZ67" s="20">
        <f t="shared" si="27"/>
        <v>2440.4547298057118</v>
      </c>
      <c r="BA67" s="68">
        <f t="shared" si="28"/>
        <v>125.51450095469669</v>
      </c>
      <c r="BB67" s="97">
        <v>1.1854760857893589</v>
      </c>
      <c r="BC67" s="97">
        <v>0.14344281644220086</v>
      </c>
      <c r="BD67" s="97">
        <v>0.15</v>
      </c>
      <c r="BE67" s="97">
        <v>0.17387126247607185</v>
      </c>
      <c r="BF67" s="97">
        <v>6.8194411523995635E-2</v>
      </c>
      <c r="BG67" s="97">
        <v>4.6528124476664538E-2</v>
      </c>
      <c r="BH67" s="97">
        <v>6.3008157994903164E-3</v>
      </c>
      <c r="BI67" s="97">
        <v>0.14781199513294119</v>
      </c>
    </row>
    <row r="68" spans="1:61" x14ac:dyDescent="0.2">
      <c r="A68" s="43">
        <v>62</v>
      </c>
      <c r="B68" s="43">
        <v>7</v>
      </c>
      <c r="C68" s="44" t="s">
        <v>81</v>
      </c>
      <c r="D68" s="44" t="s">
        <v>81</v>
      </c>
      <c r="E68" s="44" t="s">
        <v>255</v>
      </c>
      <c r="F68" s="45">
        <v>6</v>
      </c>
      <c r="G68" s="63">
        <v>17614000</v>
      </c>
      <c r="H68" s="64">
        <v>4324680</v>
      </c>
      <c r="I68" s="43">
        <v>5</v>
      </c>
      <c r="J68" s="46">
        <v>40696</v>
      </c>
      <c r="K68" s="43"/>
      <c r="L68" s="43">
        <v>185.5</v>
      </c>
      <c r="M68" s="43">
        <v>155</v>
      </c>
      <c r="N68" s="43">
        <v>0.74770000000000003</v>
      </c>
      <c r="O68" s="43">
        <v>10.323499999999999</v>
      </c>
      <c r="P68" s="43">
        <v>8.0184999999999995</v>
      </c>
      <c r="Q68" s="43">
        <f t="shared" si="22"/>
        <v>7.2707999999999995</v>
      </c>
      <c r="R68" s="43">
        <v>0.74060000000000004</v>
      </c>
      <c r="S68" s="43">
        <v>10.591799999999999</v>
      </c>
      <c r="T68" s="43">
        <v>8.1256000000000004</v>
      </c>
      <c r="U68" s="43">
        <f t="shared" si="23"/>
        <v>7.3850000000000007</v>
      </c>
      <c r="V68" s="18">
        <f t="shared" si="24"/>
        <v>29.570397636460505</v>
      </c>
      <c r="W68" s="18">
        <f t="shared" si="25"/>
        <v>30.276251439793032</v>
      </c>
      <c r="X68" s="19">
        <f t="shared" si="8"/>
        <v>1.1491145648788024</v>
      </c>
      <c r="Y68" s="19">
        <f t="shared" si="9"/>
        <v>1.1375980028244295</v>
      </c>
      <c r="Z68" s="43">
        <v>12.588699999999999</v>
      </c>
      <c r="AA68" s="43">
        <v>2.137</v>
      </c>
      <c r="AB68" s="47">
        <f t="shared" si="10"/>
        <v>8.7773135349987736</v>
      </c>
      <c r="AC68" s="47">
        <v>0.69500000000000006</v>
      </c>
      <c r="AD68" s="47">
        <f t="shared" si="11"/>
        <v>7.9181402969000487</v>
      </c>
      <c r="AE68" s="47">
        <v>12.2263</v>
      </c>
      <c r="AF68" s="47">
        <v>2.1257000000000001</v>
      </c>
      <c r="AG68" s="47">
        <f t="shared" si="12"/>
        <v>8.5246346702165852</v>
      </c>
      <c r="AH68" s="47">
        <v>1.984</v>
      </c>
      <c r="AI68" s="47">
        <f t="shared" si="13"/>
        <v>23.273724643376333</v>
      </c>
      <c r="AJ68" s="47">
        <f t="shared" si="14"/>
        <v>0.54841372665986732</v>
      </c>
      <c r="AK68" s="78">
        <f t="shared" si="15"/>
        <v>31.193718008488382</v>
      </c>
      <c r="AL68" s="89">
        <v>0.26800000000000002</v>
      </c>
      <c r="AM68" s="87">
        <f t="shared" si="16"/>
        <v>3.0533260425456303</v>
      </c>
      <c r="AN68" s="89">
        <v>0.16300000000000001</v>
      </c>
      <c r="AO68" s="87">
        <f t="shared" si="17"/>
        <v>1.9121054016483581</v>
      </c>
      <c r="AP68" s="87">
        <f t="shared" si="18"/>
        <v>0.50765584662782193</v>
      </c>
      <c r="AQ68" s="87">
        <f t="shared" si="19"/>
        <v>28.875413862297755</v>
      </c>
      <c r="AR68" s="87">
        <f t="shared" si="20"/>
        <v>108.0286438741493</v>
      </c>
      <c r="AS68" s="74">
        <f t="shared" si="26"/>
        <v>7.1711577522004051</v>
      </c>
      <c r="AT68" s="48">
        <v>7.1769999999999996</v>
      </c>
      <c r="AU68" s="18">
        <v>4.43</v>
      </c>
      <c r="AV68" s="18">
        <v>3.74</v>
      </c>
      <c r="AW68" s="49">
        <v>3.0411709999999998</v>
      </c>
      <c r="AX68" s="49">
        <v>0.24003099999999999</v>
      </c>
      <c r="AY68" s="47">
        <f t="shared" si="29"/>
        <v>12.669909303381646</v>
      </c>
      <c r="AZ68" s="18">
        <f t="shared" si="27"/>
        <v>1729.8150279237864</v>
      </c>
      <c r="BA68" s="69">
        <f t="shared" si="28"/>
        <v>136.52939310797532</v>
      </c>
      <c r="BB68" s="98">
        <v>0.47599131853600751</v>
      </c>
      <c r="BC68" s="98">
        <v>0.24674775171091162</v>
      </c>
      <c r="BD68" s="98">
        <v>0.248</v>
      </c>
      <c r="BE68" s="98">
        <v>0.20352265167987785</v>
      </c>
      <c r="BF68" s="98">
        <v>9.3442411956612098E-2</v>
      </c>
      <c r="BG68" s="98">
        <v>3.5975455065050121E-2</v>
      </c>
      <c r="BH68" s="98">
        <v>5.3730414048600581E-3</v>
      </c>
      <c r="BI68" s="98">
        <v>0.21881787879026937</v>
      </c>
    </row>
    <row r="69" spans="1:61" x14ac:dyDescent="0.2">
      <c r="A69" s="36">
        <v>63</v>
      </c>
      <c r="B69" s="36">
        <v>3</v>
      </c>
      <c r="C69" s="37" t="s">
        <v>82</v>
      </c>
      <c r="D69" s="37" t="s">
        <v>148</v>
      </c>
      <c r="E69" s="37" t="s">
        <v>236</v>
      </c>
      <c r="F69" s="38">
        <v>1</v>
      </c>
      <c r="G69" s="65">
        <v>17613650</v>
      </c>
      <c r="H69" s="66">
        <v>4324500</v>
      </c>
      <c r="I69" s="36">
        <v>5</v>
      </c>
      <c r="J69" s="39">
        <v>40694</v>
      </c>
      <c r="K69" s="36"/>
      <c r="L69" s="36">
        <v>96.2</v>
      </c>
      <c r="M69" s="36">
        <v>93.6</v>
      </c>
      <c r="N69" s="36">
        <v>0.74390000000000001</v>
      </c>
      <c r="O69" s="36">
        <v>10.6188</v>
      </c>
      <c r="P69" s="36">
        <v>7.5974000000000004</v>
      </c>
      <c r="Q69" s="36">
        <f t="shared" si="22"/>
        <v>6.8535000000000004</v>
      </c>
      <c r="R69" s="36">
        <v>0.73729999999999996</v>
      </c>
      <c r="S69" s="36">
        <v>10.693300000000001</v>
      </c>
      <c r="T69" s="36">
        <v>7.4263000000000003</v>
      </c>
      <c r="U69" s="36">
        <f t="shared" si="23"/>
        <v>6.6890000000000001</v>
      </c>
      <c r="V69" s="20">
        <f t="shared" si="24"/>
        <v>35.45880890496101</v>
      </c>
      <c r="W69" s="20">
        <f t="shared" si="25"/>
        <v>37.446812490063877</v>
      </c>
      <c r="X69" s="21">
        <f t="shared" si="8"/>
        <v>0.63590057752585782</v>
      </c>
      <c r="Y69" s="21">
        <f t="shared" si="9"/>
        <v>0.6163135106242128</v>
      </c>
      <c r="Z69" s="36">
        <v>12.3895</v>
      </c>
      <c r="AA69" s="36">
        <v>2.2547999999999999</v>
      </c>
      <c r="AB69" s="40">
        <f t="shared" si="10"/>
        <v>7.7500271665435365</v>
      </c>
      <c r="AC69" s="40">
        <v>2.254</v>
      </c>
      <c r="AD69" s="40">
        <f t="shared" si="11"/>
        <v>29.083769018648098</v>
      </c>
      <c r="AE69" s="40">
        <v>11.5847</v>
      </c>
      <c r="AF69" s="40">
        <v>2.1663000000000001</v>
      </c>
      <c r="AG69" s="40">
        <f t="shared" si="12"/>
        <v>7.2465991134635699</v>
      </c>
      <c r="AH69" s="40">
        <v>5.5185000000000004</v>
      </c>
      <c r="AI69" s="40">
        <f t="shared" si="13"/>
        <v>76.152963805422786</v>
      </c>
      <c r="AJ69" s="40">
        <f t="shared" si="14"/>
        <v>1.6810426709562389</v>
      </c>
      <c r="AK69" s="77">
        <f t="shared" si="15"/>
        <v>51.802465502307143</v>
      </c>
      <c r="AL69" s="88">
        <v>0.47799999999999998</v>
      </c>
      <c r="AM69" s="86">
        <f t="shared" si="16"/>
        <v>6.1677203154009712</v>
      </c>
      <c r="AN69" s="88">
        <v>0.41299999999999998</v>
      </c>
      <c r="AO69" s="86">
        <f t="shared" si="17"/>
        <v>5.6992251611197986</v>
      </c>
      <c r="AP69" s="86">
        <f t="shared" si="18"/>
        <v>1.6643107011604827</v>
      </c>
      <c r="AQ69" s="86">
        <f t="shared" si="19"/>
        <v>51.28685855008311</v>
      </c>
      <c r="AR69" s="86">
        <f t="shared" si="20"/>
        <v>101.00533931459368</v>
      </c>
      <c r="AS69" s="73">
        <f t="shared" si="26"/>
        <v>7.9931977874121696</v>
      </c>
      <c r="AT69" s="41">
        <v>7.9859999999999998</v>
      </c>
      <c r="AU69" s="20">
        <v>4.2300000000000004</v>
      </c>
      <c r="AV69" s="20">
        <v>3.69</v>
      </c>
      <c r="AW69" s="42">
        <v>7.1860119999999998</v>
      </c>
      <c r="AX69" s="42">
        <v>0.51611340000000006</v>
      </c>
      <c r="AY69" s="40">
        <f t="shared" si="29"/>
        <v>13.923319952553062</v>
      </c>
      <c r="AZ69" s="20">
        <f t="shared" si="27"/>
        <v>2214.4181415538601</v>
      </c>
      <c r="BA69" s="68">
        <f t="shared" si="28"/>
        <v>159.0438307170993</v>
      </c>
      <c r="BB69" s="97">
        <v>0.26201513234677304</v>
      </c>
      <c r="BC69" s="97">
        <v>1.2480638996115743</v>
      </c>
      <c r="BD69" s="97">
        <v>0.192</v>
      </c>
      <c r="BE69" s="97">
        <v>0.23534976273651972</v>
      </c>
      <c r="BF69" s="97">
        <v>0.22957066814574345</v>
      </c>
      <c r="BG69" s="97">
        <v>0.25578472306243366</v>
      </c>
      <c r="BH69" s="97">
        <v>7.4371897131955845E-3</v>
      </c>
      <c r="BI69" s="97">
        <v>0.20390279732436251</v>
      </c>
    </row>
    <row r="70" spans="1:61" x14ac:dyDescent="0.2">
      <c r="A70" s="43">
        <v>64</v>
      </c>
      <c r="B70" s="43">
        <v>7</v>
      </c>
      <c r="C70" s="44" t="s">
        <v>83</v>
      </c>
      <c r="D70" s="44" t="s">
        <v>83</v>
      </c>
      <c r="E70" s="44" t="s">
        <v>249</v>
      </c>
      <c r="F70" s="45">
        <v>5</v>
      </c>
      <c r="G70" s="63">
        <v>17614080</v>
      </c>
      <c r="H70" s="64">
        <v>4324720</v>
      </c>
      <c r="I70" s="43">
        <v>5</v>
      </c>
      <c r="J70" s="46">
        <v>40695</v>
      </c>
      <c r="K70" s="43"/>
      <c r="L70" s="43">
        <v>160.5</v>
      </c>
      <c r="M70" s="43">
        <v>144</v>
      </c>
      <c r="N70" s="43">
        <v>0.745</v>
      </c>
      <c r="O70" s="43">
        <v>10.7067</v>
      </c>
      <c r="P70" s="43">
        <v>7.9330999999999996</v>
      </c>
      <c r="Q70" s="43">
        <f t="shared" si="22"/>
        <v>7.1880999999999995</v>
      </c>
      <c r="R70" s="43">
        <v>0.74260000000000004</v>
      </c>
      <c r="S70" s="43">
        <v>10.721299999999999</v>
      </c>
      <c r="T70" s="43">
        <v>8.0198999999999998</v>
      </c>
      <c r="U70" s="43">
        <f t="shared" si="23"/>
        <v>7.2772999999999994</v>
      </c>
      <c r="V70" s="18">
        <f t="shared" si="24"/>
        <v>32.863534048773204</v>
      </c>
      <c r="W70" s="18">
        <f t="shared" si="25"/>
        <v>32.122970162200481</v>
      </c>
      <c r="X70" s="19">
        <f t="shared" si="8"/>
        <v>1.0176474838922798</v>
      </c>
      <c r="Y70" s="19">
        <f t="shared" si="9"/>
        <v>1.0288728733308559</v>
      </c>
      <c r="Z70" s="43">
        <v>12.108700000000001</v>
      </c>
      <c r="AA70" s="43">
        <v>2.1913999999999998</v>
      </c>
      <c r="AB70" s="47">
        <f t="shared" si="10"/>
        <v>8.2190259119696307</v>
      </c>
      <c r="AC70" s="47">
        <v>0.47399999999999998</v>
      </c>
      <c r="AD70" s="47">
        <f t="shared" si="11"/>
        <v>5.7671067724667786</v>
      </c>
      <c r="AE70" s="47">
        <v>12.2179</v>
      </c>
      <c r="AF70" s="47">
        <v>2.1768000000000001</v>
      </c>
      <c r="AG70" s="47">
        <f t="shared" si="12"/>
        <v>8.2931476285525072</v>
      </c>
      <c r="AH70" s="47">
        <v>3.7169999999999996</v>
      </c>
      <c r="AI70" s="47">
        <f t="shared" si="13"/>
        <v>44.82013544776084</v>
      </c>
      <c r="AJ70" s="47">
        <f t="shared" si="14"/>
        <v>1.3947510241176448</v>
      </c>
      <c r="AK70" s="78">
        <f t="shared" si="15"/>
        <v>71.751074688253752</v>
      </c>
      <c r="AL70" s="89">
        <v>0.72499999999999998</v>
      </c>
      <c r="AM70" s="87">
        <f t="shared" si="16"/>
        <v>8.8209966456506628</v>
      </c>
      <c r="AN70" s="89">
        <v>0.433</v>
      </c>
      <c r="AO70" s="87">
        <f t="shared" si="17"/>
        <v>5.2211780061556219</v>
      </c>
      <c r="AP70" s="87">
        <f t="shared" si="18"/>
        <v>1.2661860727071077</v>
      </c>
      <c r="AQ70" s="87">
        <f t="shared" si="19"/>
        <v>65.137225139883697</v>
      </c>
      <c r="AR70" s="87">
        <f t="shared" si="20"/>
        <v>110.15371707064072</v>
      </c>
      <c r="AS70" s="74">
        <f t="shared" si="26"/>
        <v>7.3662622126338064</v>
      </c>
      <c r="AT70" s="48">
        <v>7.3667999999999996</v>
      </c>
      <c r="AU70" s="18">
        <v>4.8899999999999997</v>
      </c>
      <c r="AV70" s="18">
        <v>3.91</v>
      </c>
      <c r="AW70" s="49">
        <v>3.802289</v>
      </c>
      <c r="AX70" s="49">
        <v>0.26787490000000003</v>
      </c>
      <c r="AY70" s="47">
        <f t="shared" si="29"/>
        <v>14.194271281109202</v>
      </c>
      <c r="AZ70" s="18">
        <f t="shared" si="27"/>
        <v>1956.0360043321537</v>
      </c>
      <c r="BA70" s="69">
        <f t="shared" si="28"/>
        <v>137.80460902810785</v>
      </c>
      <c r="BB70" s="98">
        <v>0.18572879086694044</v>
      </c>
      <c r="BC70" s="98">
        <v>0.81845004856592607</v>
      </c>
      <c r="BD70" s="98">
        <v>0.09</v>
      </c>
      <c r="BE70" s="98">
        <v>0.22260604355992591</v>
      </c>
      <c r="BF70" s="98">
        <v>0.35526919403843937</v>
      </c>
      <c r="BG70" s="98">
        <v>9.9714909835814353E-2</v>
      </c>
      <c r="BH70" s="98">
        <v>7.1475945456832106E-3</v>
      </c>
      <c r="BI70" s="98">
        <v>9.4198011939319287E-2</v>
      </c>
    </row>
    <row r="71" spans="1:61" x14ac:dyDescent="0.2">
      <c r="A71" s="36">
        <v>65</v>
      </c>
      <c r="B71" s="36">
        <v>3</v>
      </c>
      <c r="C71" s="37" t="s">
        <v>45</v>
      </c>
      <c r="D71" s="37" t="s">
        <v>92</v>
      </c>
      <c r="E71" s="37" t="s">
        <v>237</v>
      </c>
      <c r="F71" s="38">
        <v>5</v>
      </c>
      <c r="G71" s="65">
        <v>17613700</v>
      </c>
      <c r="H71" s="66">
        <v>4324300</v>
      </c>
      <c r="I71" s="36">
        <v>5</v>
      </c>
      <c r="J71" s="39">
        <v>40696</v>
      </c>
      <c r="K71" s="36"/>
      <c r="L71" s="36">
        <v>130.4</v>
      </c>
      <c r="M71" s="36">
        <v>121.5</v>
      </c>
      <c r="N71" s="36">
        <v>0.77549999999999997</v>
      </c>
      <c r="O71" s="36">
        <v>10.2073</v>
      </c>
      <c r="P71" s="36">
        <v>7.8038999999999996</v>
      </c>
      <c r="Q71" s="36">
        <f t="shared" ref="Q71:Q102" si="30">P71-N71</f>
        <v>7.0283999999999995</v>
      </c>
      <c r="R71" s="36">
        <v>0.78169999999999995</v>
      </c>
      <c r="S71" s="36">
        <v>10.8977</v>
      </c>
      <c r="T71" s="36">
        <v>8.2842000000000002</v>
      </c>
      <c r="U71" s="36">
        <f t="shared" ref="U71:U102" si="31">T71-R71</f>
        <v>7.5025000000000004</v>
      </c>
      <c r="V71" s="20">
        <f t="shared" ref="V71:V102" si="32">(O71-Q71)/O71*100</f>
        <v>31.14339737246873</v>
      </c>
      <c r="W71" s="20">
        <f t="shared" ref="W71:W102" si="33">(S71-U71)/S71*100</f>
        <v>31.155197885792411</v>
      </c>
      <c r="X71" s="21">
        <f t="shared" si="8"/>
        <v>0.88063970728895258</v>
      </c>
      <c r="Y71" s="21">
        <f t="shared" si="9"/>
        <v>0.88048878493433913</v>
      </c>
      <c r="Z71" s="36">
        <v>12.8592</v>
      </c>
      <c r="AA71" s="36">
        <v>2.1867000000000001</v>
      </c>
      <c r="AB71" s="40">
        <f t="shared" si="10"/>
        <v>8.8528907934701806</v>
      </c>
      <c r="AC71" s="40">
        <v>0.52300000000000002</v>
      </c>
      <c r="AD71" s="40">
        <f t="shared" si="11"/>
        <v>5.9076748171993785</v>
      </c>
      <c r="AE71" s="40">
        <v>12.0421</v>
      </c>
      <c r="AF71" s="40">
        <v>2.1181000000000001</v>
      </c>
      <c r="AG71" s="40">
        <f t="shared" si="12"/>
        <v>8.2903599153949905</v>
      </c>
      <c r="AH71" s="40">
        <v>1.8785000000000001</v>
      </c>
      <c r="AI71" s="40">
        <f t="shared" si="13"/>
        <v>22.658847374185441</v>
      </c>
      <c r="AJ71" s="40">
        <f t="shared" si="14"/>
        <v>0.59825616274950222</v>
      </c>
      <c r="AK71" s="77">
        <f t="shared" si="15"/>
        <v>26.337892090939476</v>
      </c>
      <c r="AL71" s="88">
        <v>0.154</v>
      </c>
      <c r="AM71" s="86">
        <f t="shared" si="16"/>
        <v>1.7395447836495299</v>
      </c>
      <c r="AN71" s="88">
        <v>0.14000000000000001</v>
      </c>
      <c r="AO71" s="86">
        <f t="shared" si="17"/>
        <v>1.6887083483555825</v>
      </c>
      <c r="AP71" s="86">
        <f t="shared" si="18"/>
        <v>0.59644057577471843</v>
      </c>
      <c r="AQ71" s="86">
        <f t="shared" si="19"/>
        <v>26.257961892470973</v>
      </c>
      <c r="AR71" s="86">
        <f t="shared" si="20"/>
        <v>100.30440366543232</v>
      </c>
      <c r="AS71" s="73">
        <f t="shared" ref="AS71:AS102" si="34">(5*S71)/U71</f>
        <v>7.2627124291902696</v>
      </c>
      <c r="AT71" s="41">
        <v>7.2660999999999998</v>
      </c>
      <c r="AU71" s="20">
        <v>4.25</v>
      </c>
      <c r="AV71" s="20">
        <v>3.45</v>
      </c>
      <c r="AW71" s="42">
        <v>6.2125450000000004</v>
      </c>
      <c r="AX71" s="42">
        <v>0.3166755</v>
      </c>
      <c r="AY71" s="40">
        <f t="shared" si="29"/>
        <v>19.618015918503328</v>
      </c>
      <c r="AZ71" s="20">
        <f t="shared" ref="AZ71:AZ102" si="35">Y71*(AW71/100)*5*10000</f>
        <v>2735.0380991999523</v>
      </c>
      <c r="BA71" s="68">
        <f t="shared" ref="BA71:BA102" si="36">Y71*(AX71/100)*5*10000</f>
        <v>139.41461310673714</v>
      </c>
      <c r="BB71" s="97">
        <v>0.48008695045241823</v>
      </c>
      <c r="BC71" s="97">
        <v>0.12090274392010503</v>
      </c>
      <c r="BD71" s="97">
        <v>0.14699999999999999</v>
      </c>
      <c r="BE71" s="97">
        <v>0.13026154525013173</v>
      </c>
      <c r="BF71" s="97">
        <v>5.9895076241754823E-2</v>
      </c>
      <c r="BG71" s="97">
        <v>7.5935739486127377E-2</v>
      </c>
      <c r="BH71" s="97">
        <v>7.3475477800829863E-3</v>
      </c>
      <c r="BI71" s="97">
        <v>0.13950145027653851</v>
      </c>
    </row>
    <row r="72" spans="1:61" x14ac:dyDescent="0.2">
      <c r="A72" s="43">
        <v>66</v>
      </c>
      <c r="B72" s="43">
        <v>7</v>
      </c>
      <c r="C72" s="44" t="s">
        <v>84</v>
      </c>
      <c r="D72" s="44" t="s">
        <v>84</v>
      </c>
      <c r="E72" s="44" t="s">
        <v>255</v>
      </c>
      <c r="F72" s="45">
        <v>4</v>
      </c>
      <c r="G72" s="63">
        <v>17614000</v>
      </c>
      <c r="H72" s="64">
        <v>4324760</v>
      </c>
      <c r="I72" s="43">
        <v>5</v>
      </c>
      <c r="J72" s="46">
        <v>40695</v>
      </c>
      <c r="K72" s="43"/>
      <c r="L72" s="43">
        <v>102.6</v>
      </c>
      <c r="M72" s="43">
        <v>97.7</v>
      </c>
      <c r="N72" s="43">
        <v>0.77959999999999996</v>
      </c>
      <c r="O72" s="43">
        <v>10.287000000000001</v>
      </c>
      <c r="P72" s="43">
        <v>7.4127000000000001</v>
      </c>
      <c r="Q72" s="43">
        <f t="shared" si="30"/>
        <v>6.6330999999999998</v>
      </c>
      <c r="R72" s="43">
        <v>0.76990000000000003</v>
      </c>
      <c r="S72" s="43">
        <v>10.5016</v>
      </c>
      <c r="T72" s="43">
        <v>7.452</v>
      </c>
      <c r="U72" s="43">
        <f t="shared" si="31"/>
        <v>6.6821000000000002</v>
      </c>
      <c r="V72" s="18">
        <f t="shared" si="32"/>
        <v>35.51958782929912</v>
      </c>
      <c r="W72" s="18">
        <f t="shared" si="33"/>
        <v>36.37064828216652</v>
      </c>
      <c r="X72" s="19">
        <f t="shared" ref="X72:X135" si="37">(M72*(Q72/O72))/(I72*5*3.8)</f>
        <v>0.66313013358710271</v>
      </c>
      <c r="Y72" s="19">
        <f t="shared" ref="Y72:Y135" si="38">(M72*(U72/S72))/(I72*5*3.8)</f>
        <v>0.65437764871919268</v>
      </c>
      <c r="Z72" s="43">
        <v>12.1632</v>
      </c>
      <c r="AA72" s="43">
        <v>2.14</v>
      </c>
      <c r="AB72" s="47">
        <f t="shared" ref="AB72:AB135" si="39">(Z72*(U72/S72))</f>
        <v>7.7393653081435207</v>
      </c>
      <c r="AC72" s="47">
        <v>0</v>
      </c>
      <c r="AD72" s="47">
        <v>0</v>
      </c>
      <c r="AE72" s="47">
        <v>12.167999999999999</v>
      </c>
      <c r="AF72" s="47">
        <v>2.1878000000000002</v>
      </c>
      <c r="AG72" s="47">
        <f t="shared" ref="AG72:AG135" si="40">(AE72*(U72/S72))</f>
        <v>7.7424195170259766</v>
      </c>
      <c r="AH72" s="47">
        <v>0.11099999999999999</v>
      </c>
      <c r="AI72" s="47">
        <f t="shared" ref="AI72:AI135" si="41">((AH72*0.1)/AG72)*1000</f>
        <v>1.4336603661930913</v>
      </c>
      <c r="AJ72" s="47">
        <f t="shared" ref="AJ72:AJ135" si="42">(AI72-AD72)/28</f>
        <v>5.120215593546755E-2</v>
      </c>
      <c r="AK72" s="78">
        <f t="shared" ref="AK72:AK135" si="43">(AJ72*Y72*5*10000)/1000</f>
        <v>1.6752773205202356</v>
      </c>
      <c r="AL72" s="89">
        <v>0.57799999999999996</v>
      </c>
      <c r="AM72" s="87">
        <f t="shared" ref="AM72:AM135" si="44">((AL72*0.1)/AB72)*1000</f>
        <v>7.4683126714772898</v>
      </c>
      <c r="AN72" s="89">
        <v>2.2120000000000002</v>
      </c>
      <c r="AO72" s="87">
        <f t="shared" ref="AO72:AO135" si="45">((AN72*0.1)/AG72)*1000</f>
        <v>28.569880450622691</v>
      </c>
      <c r="AP72" s="87">
        <f t="shared" ref="AP72:AP135" si="46">AJ72+((AO72-AM72)/28)</f>
        <v>0.80482957661923182</v>
      </c>
      <c r="AQ72" s="87">
        <f t="shared" ref="AQ72:AQ135" si="47">(AP72*Y72*5*10000)/1000</f>
        <v>26.333124298387812</v>
      </c>
      <c r="AR72" s="87">
        <f t="shared" ref="AR72:AR135" si="48">AK72/AQ72*100</f>
        <v>6.3618631102683123</v>
      </c>
      <c r="AS72" s="74">
        <f t="shared" si="34"/>
        <v>7.8580087098367271</v>
      </c>
      <c r="AT72" s="48">
        <v>7.8529999999999998</v>
      </c>
      <c r="AU72" s="18">
        <v>4.47</v>
      </c>
      <c r="AV72" s="18">
        <v>3.52</v>
      </c>
      <c r="AW72" s="49">
        <v>6.6561919999999999</v>
      </c>
      <c r="AX72" s="49">
        <v>0.37809946666666666</v>
      </c>
      <c r="AY72" s="47">
        <v>17.605093813967912</v>
      </c>
      <c r="AZ72" s="18">
        <f t="shared" si="35"/>
        <v>2177.8316351917501</v>
      </c>
      <c r="BA72" s="69">
        <f t="shared" si="36"/>
        <v>123.70991998965704</v>
      </c>
      <c r="BB72" s="98">
        <v>0.4453247279257127</v>
      </c>
      <c r="BC72" s="98">
        <v>0.36279664951206508</v>
      </c>
      <c r="BD72" s="98">
        <v>0.254</v>
      </c>
      <c r="BE72" s="98">
        <v>0.22392399568819993</v>
      </c>
      <c r="BF72" s="98">
        <v>0.16738781776260786</v>
      </c>
      <c r="BG72" s="98">
        <v>5.5181271831269543E-2</v>
      </c>
      <c r="BH72" s="98">
        <v>1.1323619812737594E-2</v>
      </c>
      <c r="BI72" s="98">
        <v>0.2862503244661847</v>
      </c>
    </row>
    <row r="73" spans="1:61" x14ac:dyDescent="0.2">
      <c r="A73" s="36">
        <v>67</v>
      </c>
      <c r="B73" s="36">
        <v>3</v>
      </c>
      <c r="C73" s="37" t="s">
        <v>85</v>
      </c>
      <c r="D73" s="37" t="s">
        <v>54</v>
      </c>
      <c r="E73" s="37" t="s">
        <v>235</v>
      </c>
      <c r="F73" s="38">
        <v>9</v>
      </c>
      <c r="G73" s="65">
        <v>17613600</v>
      </c>
      <c r="H73" s="66">
        <v>4324100</v>
      </c>
      <c r="I73" s="36">
        <v>5</v>
      </c>
      <c r="J73" s="39">
        <v>40695</v>
      </c>
      <c r="K73" s="92" t="s">
        <v>319</v>
      </c>
      <c r="L73" s="36">
        <v>133</v>
      </c>
      <c r="M73" s="36">
        <v>127.8</v>
      </c>
      <c r="N73" s="36">
        <v>0.78500000000000003</v>
      </c>
      <c r="O73" s="36">
        <v>10.6068</v>
      </c>
      <c r="P73" s="36">
        <v>8.0370000000000008</v>
      </c>
      <c r="Q73" s="36">
        <f t="shared" si="30"/>
        <v>7.2520000000000007</v>
      </c>
      <c r="R73" s="36">
        <v>0.72109999999999996</v>
      </c>
      <c r="S73" s="36">
        <v>10.702299999999999</v>
      </c>
      <c r="T73" s="36">
        <v>8.0347000000000008</v>
      </c>
      <c r="U73" s="36">
        <f t="shared" si="31"/>
        <v>7.313600000000001</v>
      </c>
      <c r="V73" s="20">
        <f t="shared" si="32"/>
        <v>31.628766451710217</v>
      </c>
      <c r="W73" s="20">
        <f t="shared" si="33"/>
        <v>31.663287330760664</v>
      </c>
      <c r="X73" s="21">
        <f t="shared" si="37"/>
        <v>0.91977301552330892</v>
      </c>
      <c r="Y73" s="21">
        <f t="shared" si="38"/>
        <v>0.91930861885566184</v>
      </c>
      <c r="Z73" s="36">
        <v>12.4117</v>
      </c>
      <c r="AA73" s="36">
        <v>2.1804999999999999</v>
      </c>
      <c r="AB73" s="40">
        <f t="shared" si="39"/>
        <v>8.4817477663679792</v>
      </c>
      <c r="AC73" s="40">
        <v>0.76700000000000002</v>
      </c>
      <c r="AD73" s="40">
        <f t="shared" ref="AD73:AD135" si="49">((AC73*0.1)/AB73)*1000</f>
        <v>9.0429475283540732</v>
      </c>
      <c r="AE73" s="40">
        <v>12.690099999999999</v>
      </c>
      <c r="AF73" s="40">
        <v>2.0981999999999998</v>
      </c>
      <c r="AG73" s="40">
        <f t="shared" si="40"/>
        <v>8.6719971744391415</v>
      </c>
      <c r="AH73" s="40">
        <v>2.9259999999999997</v>
      </c>
      <c r="AI73" s="40">
        <f t="shared" si="41"/>
        <v>33.740785901365768</v>
      </c>
      <c r="AJ73" s="40">
        <f t="shared" si="42"/>
        <v>0.88206565617898913</v>
      </c>
      <c r="AK73" s="77">
        <f t="shared" si="43"/>
        <v>40.54452800609598</v>
      </c>
      <c r="AL73" s="88">
        <v>0.45600000000000002</v>
      </c>
      <c r="AM73" s="86">
        <f t="shared" si="44"/>
        <v>5.3762504210292796</v>
      </c>
      <c r="AN73" s="88">
        <v>0.16800000000000001</v>
      </c>
      <c r="AO73" s="86">
        <f t="shared" si="45"/>
        <v>1.937270003906169</v>
      </c>
      <c r="AP73" s="86">
        <f t="shared" si="46"/>
        <v>0.75924492699602086</v>
      </c>
      <c r="AQ73" s="86">
        <f t="shared" si="47"/>
        <v>34.899020260493984</v>
      </c>
      <c r="AR73" s="86">
        <f t="shared" si="48"/>
        <v>116.17669408327993</v>
      </c>
      <c r="AS73" s="73">
        <f t="shared" si="34"/>
        <v>7.3167113323124031</v>
      </c>
      <c r="AT73" s="41">
        <v>7.3174000000000001</v>
      </c>
      <c r="AU73" s="20">
        <v>4.22</v>
      </c>
      <c r="AV73" s="20">
        <v>3.64</v>
      </c>
      <c r="AW73" s="42">
        <v>4.3270010000000001</v>
      </c>
      <c r="AX73" s="42">
        <v>0.26383689999999999</v>
      </c>
      <c r="AY73" s="40">
        <f t="shared" ref="AY73:AY81" si="50">(AW73/AX73)</f>
        <v>16.400287450314949</v>
      </c>
      <c r="AZ73" s="20">
        <f t="shared" si="35"/>
        <v>1988.9246565485339</v>
      </c>
      <c r="BA73" s="68">
        <f t="shared" si="36"/>
        <v>121.27376807107967</v>
      </c>
      <c r="BB73" s="97">
        <v>0.21003078039447517</v>
      </c>
      <c r="BC73" s="97">
        <v>8.0365474985400906E-2</v>
      </c>
      <c r="BD73" s="97">
        <v>0.14000000000000001</v>
      </c>
      <c r="BE73" s="97">
        <v>0.11750985099394616</v>
      </c>
      <c r="BF73" s="97">
        <v>4.1875876119581185E-2</v>
      </c>
      <c r="BG73" s="97">
        <v>0.10535748786274443</v>
      </c>
      <c r="BH73" s="97">
        <v>3.682660685677179E-3</v>
      </c>
      <c r="BI73" s="97">
        <v>0.12745173852602762</v>
      </c>
    </row>
    <row r="74" spans="1:61" x14ac:dyDescent="0.2">
      <c r="A74" s="43">
        <v>68</v>
      </c>
      <c r="B74" s="43">
        <v>7</v>
      </c>
      <c r="C74" s="44" t="s">
        <v>86</v>
      </c>
      <c r="D74" s="44" t="s">
        <v>86</v>
      </c>
      <c r="E74" s="44" t="s">
        <v>257</v>
      </c>
      <c r="F74" s="45">
        <v>5</v>
      </c>
      <c r="G74" s="63">
        <v>17614120</v>
      </c>
      <c r="H74" s="64">
        <v>4324720</v>
      </c>
      <c r="I74" s="43">
        <v>5</v>
      </c>
      <c r="J74" s="46">
        <v>40695</v>
      </c>
      <c r="K74" s="43" t="s">
        <v>105</v>
      </c>
      <c r="L74" s="43">
        <v>176.2</v>
      </c>
      <c r="M74" s="43">
        <v>146.9</v>
      </c>
      <c r="N74" s="43">
        <v>0.77639999999999998</v>
      </c>
      <c r="O74" s="43">
        <v>10.6717</v>
      </c>
      <c r="P74" s="43">
        <v>7.9972000000000003</v>
      </c>
      <c r="Q74" s="43">
        <f t="shared" si="30"/>
        <v>7.2208000000000006</v>
      </c>
      <c r="R74" s="43">
        <v>0.77800000000000002</v>
      </c>
      <c r="S74" s="43">
        <v>10.2705</v>
      </c>
      <c r="T74" s="43">
        <v>7.6403999999999996</v>
      </c>
      <c r="U74" s="43">
        <f t="shared" si="31"/>
        <v>6.8623999999999992</v>
      </c>
      <c r="V74" s="18">
        <f t="shared" si="32"/>
        <v>32.33692851185846</v>
      </c>
      <c r="W74" s="18">
        <f t="shared" si="33"/>
        <v>33.18338931892314</v>
      </c>
      <c r="X74" s="19">
        <f t="shared" si="37"/>
        <v>1.0462847580639993</v>
      </c>
      <c r="Y74" s="19">
        <f t="shared" si="38"/>
        <v>1.0331958009526516</v>
      </c>
      <c r="Z74" s="43">
        <v>12.1318</v>
      </c>
      <c r="AA74" s="43">
        <v>2.2025000000000001</v>
      </c>
      <c r="AB74" s="47">
        <f t="shared" si="39"/>
        <v>8.1060575746068828</v>
      </c>
      <c r="AC74" s="47">
        <v>0.374</v>
      </c>
      <c r="AD74" s="47">
        <f t="shared" si="49"/>
        <v>4.6138335011534606</v>
      </c>
      <c r="AE74" s="47">
        <v>12.5768</v>
      </c>
      <c r="AF74" s="47">
        <v>2.0707</v>
      </c>
      <c r="AG74" s="47">
        <f t="shared" si="40"/>
        <v>8.4033914921376756</v>
      </c>
      <c r="AH74" s="47">
        <v>2.8169999999999997</v>
      </c>
      <c r="AI74" s="47">
        <f t="shared" si="41"/>
        <v>33.522179737021922</v>
      </c>
      <c r="AJ74" s="47">
        <f t="shared" si="42"/>
        <v>1.0324409369953023</v>
      </c>
      <c r="AK74" s="78">
        <f t="shared" si="43"/>
        <v>53.335682041758368</v>
      </c>
      <c r="AL74" s="89">
        <v>0.54300000000000004</v>
      </c>
      <c r="AM74" s="87">
        <f t="shared" si="44"/>
        <v>6.6986940939206665</v>
      </c>
      <c r="AN74" s="89">
        <v>0.97099999999999997</v>
      </c>
      <c r="AO74" s="87">
        <f t="shared" si="45"/>
        <v>11.554858546201025</v>
      </c>
      <c r="AP74" s="87">
        <f t="shared" si="46"/>
        <v>1.2058753817196008</v>
      </c>
      <c r="AQ74" s="87">
        <f t="shared" si="47"/>
        <v>62.295269043243373</v>
      </c>
      <c r="AR74" s="87">
        <f t="shared" si="48"/>
        <v>85.617548267966299</v>
      </c>
      <c r="AS74" s="74">
        <f t="shared" si="34"/>
        <v>7.4831691536488698</v>
      </c>
      <c r="AT74" s="48">
        <v>7.4880000000000004</v>
      </c>
      <c r="AU74" s="18">
        <v>4.79</v>
      </c>
      <c r="AV74" s="18">
        <v>3.82</v>
      </c>
      <c r="AW74" s="49">
        <v>4.8503340000000001</v>
      </c>
      <c r="AX74" s="49">
        <v>0.27077820000000002</v>
      </c>
      <c r="AY74" s="47">
        <f t="shared" si="50"/>
        <v>17.912571986962021</v>
      </c>
      <c r="AZ74" s="18">
        <f t="shared" si="35"/>
        <v>2505.6723610089393</v>
      </c>
      <c r="BA74" s="69">
        <f t="shared" si="36"/>
        <v>139.88344961475866</v>
      </c>
      <c r="BB74" s="98">
        <v>0.45906295010513848</v>
      </c>
      <c r="BC74" s="98">
        <v>0.62758082250843517</v>
      </c>
      <c r="BD74" s="98">
        <v>0.156</v>
      </c>
      <c r="BE74" s="98">
        <v>0.24205942475489778</v>
      </c>
      <c r="BF74" s="98">
        <v>0.1563133863834453</v>
      </c>
      <c r="BG74" s="98">
        <v>3.858313079861176E-2</v>
      </c>
      <c r="BH74" s="98">
        <v>6.484886623322343E-3</v>
      </c>
      <c r="BI74" s="98">
        <v>0.15821535225406927</v>
      </c>
    </row>
    <row r="75" spans="1:61" x14ac:dyDescent="0.2">
      <c r="A75" s="36">
        <v>69</v>
      </c>
      <c r="B75" s="36">
        <v>3</v>
      </c>
      <c r="C75" s="37" t="s">
        <v>67</v>
      </c>
      <c r="D75" s="37" t="s">
        <v>42</v>
      </c>
      <c r="E75" s="37" t="s">
        <v>235</v>
      </c>
      <c r="F75" s="38">
        <v>5</v>
      </c>
      <c r="G75" s="65">
        <v>17613600</v>
      </c>
      <c r="H75" s="66">
        <v>4324300</v>
      </c>
      <c r="I75" s="36">
        <v>5</v>
      </c>
      <c r="J75" s="39">
        <v>40695</v>
      </c>
      <c r="K75" s="92"/>
      <c r="L75" s="36">
        <v>124</v>
      </c>
      <c r="M75" s="36">
        <v>111.4</v>
      </c>
      <c r="N75" s="36">
        <v>0.75860000000000005</v>
      </c>
      <c r="O75" s="36">
        <v>10.4093</v>
      </c>
      <c r="P75" s="36">
        <v>6.9383999999999997</v>
      </c>
      <c r="Q75" s="36">
        <f t="shared" si="30"/>
        <v>6.1797999999999993</v>
      </c>
      <c r="R75" s="36">
        <v>0.77610000000000001</v>
      </c>
      <c r="S75" s="36">
        <v>10.7225</v>
      </c>
      <c r="T75" s="36">
        <v>7.1066000000000003</v>
      </c>
      <c r="U75" s="36">
        <f t="shared" si="31"/>
        <v>6.3305000000000007</v>
      </c>
      <c r="V75" s="20">
        <f t="shared" si="32"/>
        <v>40.631934904364378</v>
      </c>
      <c r="W75" s="20">
        <f t="shared" si="33"/>
        <v>40.960596875728598</v>
      </c>
      <c r="X75" s="21">
        <f t="shared" si="37"/>
        <v>0.69616867912145353</v>
      </c>
      <c r="Y75" s="21">
        <f t="shared" si="38"/>
        <v>0.69231468505724558</v>
      </c>
      <c r="Z75" s="36">
        <v>11.7944</v>
      </c>
      <c r="AA75" s="36">
        <v>2.0914999999999999</v>
      </c>
      <c r="AB75" s="40">
        <f t="shared" si="39"/>
        <v>6.9633433620890655</v>
      </c>
      <c r="AC75" s="40">
        <v>1.0509999999999999</v>
      </c>
      <c r="AD75" s="40">
        <f t="shared" si="49"/>
        <v>15.093324360852581</v>
      </c>
      <c r="AE75" s="40">
        <v>12.610099999999999</v>
      </c>
      <c r="AF75" s="40">
        <v>2.0948000000000002</v>
      </c>
      <c r="AG75" s="40">
        <f t="shared" si="40"/>
        <v>7.4449277733737462</v>
      </c>
      <c r="AH75" s="40">
        <v>3.895</v>
      </c>
      <c r="AI75" s="40">
        <f t="shared" si="41"/>
        <v>52.317498820206026</v>
      </c>
      <c r="AJ75" s="40">
        <f t="shared" si="42"/>
        <v>1.3294348021197659</v>
      </c>
      <c r="AK75" s="77">
        <f t="shared" si="43"/>
        <v>46.019361816684373</v>
      </c>
      <c r="AL75" s="88">
        <v>0.45500000000000002</v>
      </c>
      <c r="AM75" s="86">
        <f t="shared" si="44"/>
        <v>6.5342174920912699</v>
      </c>
      <c r="AN75" s="88">
        <v>0.23599999999999999</v>
      </c>
      <c r="AO75" s="86">
        <f t="shared" si="45"/>
        <v>3.1699434458456022</v>
      </c>
      <c r="AP75" s="86">
        <f t="shared" si="46"/>
        <v>1.209282157610992</v>
      </c>
      <c r="AQ75" s="86">
        <f t="shared" si="47"/>
        <v>41.860189804590014</v>
      </c>
      <c r="AR75" s="86">
        <f t="shared" si="48"/>
        <v>109.9358651537655</v>
      </c>
      <c r="AS75" s="73">
        <f t="shared" si="34"/>
        <v>8.4689203064528851</v>
      </c>
      <c r="AT75" s="41">
        <v>8.4641999999999999</v>
      </c>
      <c r="AU75" s="20">
        <v>4.03</v>
      </c>
      <c r="AV75" s="20">
        <v>3.43</v>
      </c>
      <c r="AW75" s="42">
        <v>6.0336439999999998</v>
      </c>
      <c r="AX75" s="42">
        <v>0.39567190000000002</v>
      </c>
      <c r="AY75" s="40">
        <f t="shared" si="50"/>
        <v>15.24910917353494</v>
      </c>
      <c r="AZ75" s="20">
        <f t="shared" si="35"/>
        <v>2088.5901728037697</v>
      </c>
      <c r="BA75" s="68">
        <f t="shared" si="36"/>
        <v>136.96473341725098</v>
      </c>
      <c r="BB75" s="97">
        <v>0.23235472131232135</v>
      </c>
      <c r="BC75" s="97">
        <v>0.26432205077748872</v>
      </c>
      <c r="BD75" s="97">
        <v>0.189</v>
      </c>
      <c r="BE75" s="97">
        <v>0.20347019218925777</v>
      </c>
      <c r="BF75" s="97">
        <v>0.13061982969329267</v>
      </c>
      <c r="BG75" s="97">
        <v>0.37925906152163108</v>
      </c>
      <c r="BH75" s="97">
        <v>7.784548705745466E-3</v>
      </c>
      <c r="BI75" s="97">
        <v>0.21009143122249491</v>
      </c>
    </row>
    <row r="76" spans="1:61" x14ac:dyDescent="0.2">
      <c r="A76" s="43">
        <v>70</v>
      </c>
      <c r="B76" s="43">
        <v>7</v>
      </c>
      <c r="C76" s="44" t="s">
        <v>66</v>
      </c>
      <c r="D76" s="44" t="s">
        <v>66</v>
      </c>
      <c r="E76" s="44" t="s">
        <v>241</v>
      </c>
      <c r="F76" s="45">
        <v>5</v>
      </c>
      <c r="G76" s="63">
        <v>17613920</v>
      </c>
      <c r="H76" s="64">
        <v>4324720</v>
      </c>
      <c r="I76" s="43">
        <v>5</v>
      </c>
      <c r="J76" s="46">
        <v>40695</v>
      </c>
      <c r="K76" s="43"/>
      <c r="L76" s="43">
        <v>136</v>
      </c>
      <c r="M76" s="43">
        <v>128.1</v>
      </c>
      <c r="N76" s="43">
        <v>0.78869999999999996</v>
      </c>
      <c r="O76" s="43">
        <v>10.4818</v>
      </c>
      <c r="P76" s="43">
        <v>7.5244</v>
      </c>
      <c r="Q76" s="43">
        <f t="shared" si="30"/>
        <v>6.7356999999999996</v>
      </c>
      <c r="R76" s="43">
        <v>0.77959999999999996</v>
      </c>
      <c r="S76" s="43">
        <v>10.672599999999999</v>
      </c>
      <c r="T76" s="43">
        <v>7.5523999999999996</v>
      </c>
      <c r="U76" s="43">
        <f t="shared" si="31"/>
        <v>6.7727999999999993</v>
      </c>
      <c r="V76" s="18">
        <f t="shared" si="32"/>
        <v>35.739090614207484</v>
      </c>
      <c r="W76" s="18">
        <f t="shared" si="33"/>
        <v>36.540299458426247</v>
      </c>
      <c r="X76" s="19">
        <f t="shared" si="37"/>
        <v>0.8665076307705285</v>
      </c>
      <c r="Y76" s="19">
        <f t="shared" si="38"/>
        <v>0.85570396203953658</v>
      </c>
      <c r="Z76" s="43">
        <v>12.2018</v>
      </c>
      <c r="AA76" s="43">
        <v>2.1423000000000001</v>
      </c>
      <c r="AB76" s="47">
        <f t="shared" si="39"/>
        <v>7.743225740681746</v>
      </c>
      <c r="AC76" s="47">
        <v>0.876</v>
      </c>
      <c r="AD76" s="47">
        <f t="shared" si="49"/>
        <v>11.313114577011847</v>
      </c>
      <c r="AE76" s="47">
        <v>12.533300000000001</v>
      </c>
      <c r="AF76" s="47">
        <v>2.1928000000000001</v>
      </c>
      <c r="AG76" s="47">
        <f t="shared" si="40"/>
        <v>7.9535946479770629</v>
      </c>
      <c r="AH76" s="47">
        <v>4.9365000000000006</v>
      </c>
      <c r="AI76" s="47">
        <f t="shared" si="41"/>
        <v>62.066275922869195</v>
      </c>
      <c r="AJ76" s="47">
        <f t="shared" si="42"/>
        <v>1.812612905209191</v>
      </c>
      <c r="AK76" s="78">
        <f t="shared" si="43"/>
        <v>77.553002231574979</v>
      </c>
      <c r="AL76" s="89">
        <v>0.63400000000000001</v>
      </c>
      <c r="AM76" s="87">
        <f t="shared" si="44"/>
        <v>8.1878021025405356</v>
      </c>
      <c r="AN76" s="89">
        <v>0.51500000000000001</v>
      </c>
      <c r="AO76" s="87">
        <f t="shared" si="45"/>
        <v>6.4750596779656906</v>
      </c>
      <c r="AP76" s="87">
        <f t="shared" si="46"/>
        <v>1.7514435329029465</v>
      </c>
      <c r="AQ76" s="87">
        <f t="shared" si="47"/>
        <v>74.935858519678746</v>
      </c>
      <c r="AR76" s="87">
        <f t="shared" si="48"/>
        <v>103.49251181423236</v>
      </c>
      <c r="AS76" s="74">
        <f t="shared" si="34"/>
        <v>7.8790160642570291</v>
      </c>
      <c r="AT76" s="48">
        <v>7.8910999999999998</v>
      </c>
      <c r="AU76" s="18">
        <v>4.75</v>
      </c>
      <c r="AV76" s="18">
        <v>3.93</v>
      </c>
      <c r="AW76" s="49">
        <v>7.442901</v>
      </c>
      <c r="AX76" s="49">
        <v>0.45072689999999999</v>
      </c>
      <c r="AY76" s="47">
        <f t="shared" si="50"/>
        <v>16.513105829716398</v>
      </c>
      <c r="AZ76" s="18">
        <f t="shared" si="35"/>
        <v>3184.4599373840151</v>
      </c>
      <c r="BA76" s="69">
        <f t="shared" si="36"/>
        <v>192.84439706389898</v>
      </c>
      <c r="BB76" s="98">
        <v>9.0717784176849517E-2</v>
      </c>
      <c r="BC76" s="98">
        <v>1.8403808543377222</v>
      </c>
      <c r="BD76" s="98">
        <v>9.7000000000000003E-2</v>
      </c>
      <c r="BE76" s="98">
        <v>0.2299032173768405</v>
      </c>
      <c r="BF76" s="98">
        <v>0.29971182159701409</v>
      </c>
      <c r="BG76" s="98">
        <v>6.9941010645489257E-2</v>
      </c>
      <c r="BH76" s="98">
        <v>7.6185260775838842E-3</v>
      </c>
      <c r="BI76" s="98">
        <v>0.10552510378133161</v>
      </c>
    </row>
    <row r="77" spans="1:61" x14ac:dyDescent="0.2">
      <c r="A77" s="36">
        <v>71</v>
      </c>
      <c r="B77" s="36">
        <v>3</v>
      </c>
      <c r="C77" s="37" t="s">
        <v>87</v>
      </c>
      <c r="D77" s="37" t="s">
        <v>89</v>
      </c>
      <c r="E77" s="37" t="s">
        <v>234</v>
      </c>
      <c r="F77" s="38">
        <v>10</v>
      </c>
      <c r="G77" s="65">
        <v>17613550</v>
      </c>
      <c r="H77" s="66">
        <v>4324050</v>
      </c>
      <c r="I77" s="36">
        <v>5</v>
      </c>
      <c r="J77" s="39">
        <v>40694</v>
      </c>
      <c r="K77" s="36"/>
      <c r="L77" s="36">
        <v>143.19999999999999</v>
      </c>
      <c r="M77" s="36">
        <v>114</v>
      </c>
      <c r="N77" s="36">
        <v>0.77280000000000004</v>
      </c>
      <c r="O77" s="36">
        <v>10.956</v>
      </c>
      <c r="P77" s="36">
        <v>7.7271999999999998</v>
      </c>
      <c r="Q77" s="36">
        <f t="shared" si="30"/>
        <v>6.9543999999999997</v>
      </c>
      <c r="R77" s="36">
        <v>0.78280000000000005</v>
      </c>
      <c r="S77" s="36">
        <v>10.6074</v>
      </c>
      <c r="T77" s="36">
        <v>7.4297000000000004</v>
      </c>
      <c r="U77" s="36">
        <f t="shared" si="31"/>
        <v>6.6469000000000005</v>
      </c>
      <c r="V77" s="20">
        <f t="shared" si="32"/>
        <v>36.524278933917486</v>
      </c>
      <c r="W77" s="20">
        <f t="shared" si="33"/>
        <v>37.337141995210885</v>
      </c>
      <c r="X77" s="21">
        <f t="shared" si="37"/>
        <v>0.76170865279299005</v>
      </c>
      <c r="Y77" s="21">
        <f t="shared" si="38"/>
        <v>0.75195429605746933</v>
      </c>
      <c r="Z77" s="36">
        <v>12.456200000000001</v>
      </c>
      <c r="AA77" s="36">
        <v>2.0916999999999999</v>
      </c>
      <c r="AB77" s="40">
        <f t="shared" si="39"/>
        <v>7.8054109187925418</v>
      </c>
      <c r="AC77" s="40">
        <v>0.43</v>
      </c>
      <c r="AD77" s="40">
        <f t="shared" si="49"/>
        <v>5.5089988787741992</v>
      </c>
      <c r="AE77" s="40">
        <v>12.0845</v>
      </c>
      <c r="AF77" s="40">
        <v>2.2069000000000001</v>
      </c>
      <c r="AG77" s="40">
        <f t="shared" si="40"/>
        <v>7.5724930755887403</v>
      </c>
      <c r="AH77" s="40">
        <v>2.5329999999999999</v>
      </c>
      <c r="AI77" s="40">
        <f t="shared" si="41"/>
        <v>33.450014080112801</v>
      </c>
      <c r="AJ77" s="40">
        <f t="shared" si="42"/>
        <v>0.99789340004780713</v>
      </c>
      <c r="AK77" s="77">
        <f t="shared" si="43"/>
        <v>37.51851145866717</v>
      </c>
      <c r="AL77" s="88">
        <v>0.71499999999999997</v>
      </c>
      <c r="AM77" s="86">
        <f t="shared" si="44"/>
        <v>9.1603120891245382</v>
      </c>
      <c r="AN77" s="88">
        <v>0.17499999999999999</v>
      </c>
      <c r="AO77" s="86">
        <f t="shared" si="45"/>
        <v>2.3109958405131219</v>
      </c>
      <c r="AP77" s="86">
        <f t="shared" si="46"/>
        <v>0.75327496259739946</v>
      </c>
      <c r="AQ77" s="86">
        <f t="shared" si="47"/>
        <v>28.321417211882203</v>
      </c>
      <c r="AR77" s="86">
        <f t="shared" si="48"/>
        <v>132.47399018904443</v>
      </c>
      <c r="AS77" s="73">
        <f t="shared" si="34"/>
        <v>7.9792083527659505</v>
      </c>
      <c r="AT77" s="41">
        <v>7.9717000000000002</v>
      </c>
      <c r="AU77" s="20">
        <v>4.2699999999999996</v>
      </c>
      <c r="AV77" s="20">
        <v>3.44</v>
      </c>
      <c r="AW77" s="42">
        <v>5.8989149999999997</v>
      </c>
      <c r="AX77" s="42">
        <v>0.27235999999999999</v>
      </c>
      <c r="AY77" s="40">
        <f t="shared" si="50"/>
        <v>21.658521809369951</v>
      </c>
      <c r="AZ77" s="20">
        <f t="shared" si="35"/>
        <v>2217.8572381639228</v>
      </c>
      <c r="BA77" s="68">
        <f t="shared" si="36"/>
        <v>102.40113603710618</v>
      </c>
      <c r="BB77" s="97">
        <v>0.26475473386755299</v>
      </c>
      <c r="BC77" s="97">
        <v>0.17174937238752247</v>
      </c>
      <c r="BD77" s="97">
        <v>0.121</v>
      </c>
      <c r="BE77" s="97">
        <v>0.13966038843904086</v>
      </c>
      <c r="BF77" s="97">
        <v>5.737327283652266E-2</v>
      </c>
      <c r="BG77" s="97">
        <v>0.32132597730030693</v>
      </c>
      <c r="BH77" s="97">
        <v>1.0376430728356785E-2</v>
      </c>
      <c r="BI77" s="97">
        <v>0.13120477834470737</v>
      </c>
    </row>
    <row r="78" spans="1:61" x14ac:dyDescent="0.2">
      <c r="A78" s="43">
        <v>72</v>
      </c>
      <c r="B78" s="43">
        <v>7</v>
      </c>
      <c r="C78" s="44" t="s">
        <v>88</v>
      </c>
      <c r="D78" s="44" t="s">
        <v>88</v>
      </c>
      <c r="E78" s="44" t="s">
        <v>246</v>
      </c>
      <c r="F78" s="45">
        <v>5</v>
      </c>
      <c r="G78" s="63">
        <v>17613960</v>
      </c>
      <c r="H78" s="64">
        <v>4324720</v>
      </c>
      <c r="I78" s="43">
        <v>5</v>
      </c>
      <c r="J78" s="46">
        <v>40695</v>
      </c>
      <c r="K78" s="43"/>
      <c r="L78" s="43">
        <v>162.69999999999999</v>
      </c>
      <c r="M78" s="43">
        <v>147.30000000000001</v>
      </c>
      <c r="N78" s="43">
        <v>0.75990000000000002</v>
      </c>
      <c r="O78" s="43">
        <v>10.3169</v>
      </c>
      <c r="P78" s="43">
        <v>8.0360999999999994</v>
      </c>
      <c r="Q78" s="43">
        <f t="shared" si="30"/>
        <v>7.2761999999999993</v>
      </c>
      <c r="R78" s="43">
        <v>0.77669999999999995</v>
      </c>
      <c r="S78" s="43">
        <v>10.8475</v>
      </c>
      <c r="T78" s="43">
        <v>8.3254000000000001</v>
      </c>
      <c r="U78" s="43">
        <f t="shared" si="31"/>
        <v>7.5487000000000002</v>
      </c>
      <c r="V78" s="18">
        <f t="shared" si="32"/>
        <v>29.473000610648558</v>
      </c>
      <c r="W78" s="18">
        <f t="shared" si="33"/>
        <v>30.410693708227704</v>
      </c>
      <c r="X78" s="19">
        <f t="shared" si="37"/>
        <v>1.0935396852685755</v>
      </c>
      <c r="Y78" s="19">
        <f t="shared" si="38"/>
        <v>1.0790005070292696</v>
      </c>
      <c r="Z78" s="43">
        <v>12.6065</v>
      </c>
      <c r="AA78" s="43">
        <v>2.1335000000000002</v>
      </c>
      <c r="AB78" s="47">
        <f t="shared" si="39"/>
        <v>8.7727758976722754</v>
      </c>
      <c r="AC78" s="47">
        <v>0.245</v>
      </c>
      <c r="AD78" s="47">
        <f t="shared" si="49"/>
        <v>2.7927306346102729</v>
      </c>
      <c r="AE78" s="47">
        <v>12.4476</v>
      </c>
      <c r="AF78" s="47">
        <v>2.2288999999999999</v>
      </c>
      <c r="AG78" s="47">
        <f t="shared" si="40"/>
        <v>8.6621984899746494</v>
      </c>
      <c r="AH78" s="47">
        <v>2.1960000000000002</v>
      </c>
      <c r="AI78" s="47">
        <f t="shared" si="41"/>
        <v>25.351531744990375</v>
      </c>
      <c r="AJ78" s="47">
        <f t="shared" si="42"/>
        <v>0.80567146822786084</v>
      </c>
      <c r="AK78" s="78">
        <f t="shared" si="43"/>
        <v>43.465996135843895</v>
      </c>
      <c r="AL78" s="89">
        <v>0.878</v>
      </c>
      <c r="AM78" s="87">
        <f t="shared" si="44"/>
        <v>10.008234682399264</v>
      </c>
      <c r="AN78" s="89">
        <v>0.997</v>
      </c>
      <c r="AO78" s="87">
        <f t="shared" si="45"/>
        <v>11.509780122839437</v>
      </c>
      <c r="AP78" s="87">
        <f t="shared" si="46"/>
        <v>0.85929809110072419</v>
      </c>
      <c r="AQ78" s="87">
        <f t="shared" si="47"/>
        <v>46.359153799348249</v>
      </c>
      <c r="AR78" s="87">
        <f t="shared" si="48"/>
        <v>93.759252647219313</v>
      </c>
      <c r="AS78" s="74">
        <f t="shared" si="34"/>
        <v>7.1850119888192667</v>
      </c>
      <c r="AT78" s="48">
        <v>7.1775000000000002</v>
      </c>
      <c r="AU78" s="18">
        <v>4.8600000000000003</v>
      </c>
      <c r="AV78" s="18">
        <v>3.76</v>
      </c>
      <c r="AW78" s="49">
        <v>3.3263069999999999</v>
      </c>
      <c r="AX78" s="49">
        <v>0.23834</v>
      </c>
      <c r="AY78" s="47">
        <f t="shared" si="50"/>
        <v>13.956142485524881</v>
      </c>
      <c r="AZ78" s="18">
        <f t="shared" si="35"/>
        <v>1794.5434697675041</v>
      </c>
      <c r="BA78" s="69">
        <f t="shared" si="36"/>
        <v>128.58449042267807</v>
      </c>
      <c r="BB78" s="98">
        <v>0.28840201206018817</v>
      </c>
      <c r="BC78" s="98">
        <v>0.38229738326924345</v>
      </c>
      <c r="BD78" s="98">
        <v>0.14000000000000001</v>
      </c>
      <c r="BE78" s="98">
        <v>0.15729650528882977</v>
      </c>
      <c r="BF78" s="98">
        <v>8.0011485351215564E-2</v>
      </c>
      <c r="BG78" s="98">
        <v>4.083250486901116E-2</v>
      </c>
      <c r="BH78" s="98">
        <v>7.5616585561717447E-3</v>
      </c>
      <c r="BI78" s="98">
        <v>0.13750256626494001</v>
      </c>
    </row>
    <row r="79" spans="1:61" x14ac:dyDescent="0.2">
      <c r="A79" s="36">
        <v>73</v>
      </c>
      <c r="B79" s="36">
        <v>3</v>
      </c>
      <c r="C79" s="37" t="s">
        <v>89</v>
      </c>
      <c r="D79" s="37" t="s">
        <v>118</v>
      </c>
      <c r="E79" s="37" t="s">
        <v>235</v>
      </c>
      <c r="F79" s="38">
        <v>10</v>
      </c>
      <c r="G79" s="65">
        <v>17613600</v>
      </c>
      <c r="H79" s="66">
        <v>4324050</v>
      </c>
      <c r="I79" s="36">
        <v>5</v>
      </c>
      <c r="J79" s="39">
        <v>40695</v>
      </c>
      <c r="K79" s="92" t="s">
        <v>320</v>
      </c>
      <c r="L79" s="36">
        <v>142.30000000000001</v>
      </c>
      <c r="M79" s="36">
        <v>135.69999999999999</v>
      </c>
      <c r="N79" s="36">
        <v>0.78180000000000005</v>
      </c>
      <c r="O79" s="36">
        <v>10.575799999999999</v>
      </c>
      <c r="P79" s="36">
        <v>7.8075999999999999</v>
      </c>
      <c r="Q79" s="36">
        <f t="shared" si="30"/>
        <v>7.0258000000000003</v>
      </c>
      <c r="R79" s="36">
        <v>0.78969999999999996</v>
      </c>
      <c r="S79" s="36">
        <v>10.4902</v>
      </c>
      <c r="T79" s="36">
        <v>7.6009000000000002</v>
      </c>
      <c r="U79" s="36">
        <f t="shared" si="31"/>
        <v>6.8112000000000004</v>
      </c>
      <c r="V79" s="20">
        <f t="shared" si="32"/>
        <v>33.567200590026282</v>
      </c>
      <c r="W79" s="20">
        <f t="shared" si="33"/>
        <v>35.070828010905416</v>
      </c>
      <c r="X79" s="21">
        <f t="shared" si="37"/>
        <v>0.94894009262457191</v>
      </c>
      <c r="Y79" s="21">
        <f t="shared" si="38"/>
        <v>0.92746196199159325</v>
      </c>
      <c r="Z79" s="36">
        <v>12.606999999999999</v>
      </c>
      <c r="AA79" s="36">
        <v>2.0019</v>
      </c>
      <c r="AB79" s="40">
        <f t="shared" si="39"/>
        <v>8.1856207126651555</v>
      </c>
      <c r="AC79" s="40">
        <v>0.67</v>
      </c>
      <c r="AD79" s="40">
        <f t="shared" si="49"/>
        <v>8.1850848398502798</v>
      </c>
      <c r="AE79" s="40">
        <v>11.7376</v>
      </c>
      <c r="AF79" s="40">
        <v>2.1173999999999999</v>
      </c>
      <c r="AG79" s="40">
        <f t="shared" si="40"/>
        <v>7.6211264913919674</v>
      </c>
      <c r="AH79" s="40">
        <v>2.5484999999999998</v>
      </c>
      <c r="AI79" s="40">
        <f t="shared" si="41"/>
        <v>33.439938346103034</v>
      </c>
      <c r="AJ79" s="40">
        <f t="shared" si="42"/>
        <v>0.90195905379474117</v>
      </c>
      <c r="AK79" s="77">
        <f t="shared" si="43"/>
        <v>41.82663568342759</v>
      </c>
      <c r="AL79" s="88">
        <v>0.63400000000000001</v>
      </c>
      <c r="AM79" s="86">
        <f t="shared" si="44"/>
        <v>7.7452892365150401</v>
      </c>
      <c r="AN79" s="88">
        <v>0.23899999999999999</v>
      </c>
      <c r="AO79" s="86">
        <f t="shared" si="45"/>
        <v>3.1360193308686002</v>
      </c>
      <c r="AP79" s="86">
        <f t="shared" si="46"/>
        <v>0.73734227145022546</v>
      </c>
      <c r="AQ79" s="86">
        <f t="shared" si="47"/>
        <v>34.192845486928199</v>
      </c>
      <c r="AR79" s="86">
        <f t="shared" si="48"/>
        <v>122.3256944187864</v>
      </c>
      <c r="AS79" s="73">
        <f t="shared" si="34"/>
        <v>7.7006988489546622</v>
      </c>
      <c r="AT79" s="41">
        <v>7.7009999999999996</v>
      </c>
      <c r="AU79" s="20">
        <v>4.33</v>
      </c>
      <c r="AV79" s="20">
        <v>3.72</v>
      </c>
      <c r="AW79" s="42">
        <v>4.6870890000000003</v>
      </c>
      <c r="AX79" s="42">
        <v>0.2702774</v>
      </c>
      <c r="AY79" s="40">
        <f t="shared" si="50"/>
        <v>17.341771824059283</v>
      </c>
      <c r="AZ79" s="20">
        <f t="shared" si="35"/>
        <v>2173.5483799846079</v>
      </c>
      <c r="BA79" s="68">
        <f t="shared" si="36"/>
        <v>125.33600384299331</v>
      </c>
      <c r="BB79" s="97">
        <v>0.24768518284555938</v>
      </c>
      <c r="BC79" s="97">
        <v>7.7956283059222406E-2</v>
      </c>
      <c r="BD79" s="97">
        <v>0.107</v>
      </c>
      <c r="BE79" s="97">
        <v>0.13614118534539149</v>
      </c>
      <c r="BF79" s="97">
        <v>3.8859197068822508E-2</v>
      </c>
      <c r="BG79" s="97">
        <v>0.11696824678481761</v>
      </c>
      <c r="BH79" s="97">
        <v>4.2468626474112597E-3</v>
      </c>
      <c r="BI79" s="97">
        <v>0.10660188604333042</v>
      </c>
    </row>
    <row r="80" spans="1:61" x14ac:dyDescent="0.2">
      <c r="A80" s="43">
        <v>74</v>
      </c>
      <c r="B80" s="43">
        <v>7</v>
      </c>
      <c r="C80" s="44" t="s">
        <v>90</v>
      </c>
      <c r="D80" s="44" t="s">
        <v>90</v>
      </c>
      <c r="E80" s="44" t="s">
        <v>240</v>
      </c>
      <c r="F80" s="45">
        <v>5</v>
      </c>
      <c r="G80" s="63">
        <v>17613880</v>
      </c>
      <c r="H80" s="64">
        <v>4324720</v>
      </c>
      <c r="I80" s="43">
        <v>5</v>
      </c>
      <c r="J80" s="46">
        <v>40695</v>
      </c>
      <c r="K80" s="43"/>
      <c r="L80" s="43">
        <v>165.8</v>
      </c>
      <c r="M80" s="43">
        <v>145.4</v>
      </c>
      <c r="N80" s="43">
        <v>0.73109999999999997</v>
      </c>
      <c r="O80" s="43">
        <v>10.460599999999999</v>
      </c>
      <c r="P80" s="43">
        <v>7.5723000000000003</v>
      </c>
      <c r="Q80" s="43">
        <f t="shared" si="30"/>
        <v>6.8412000000000006</v>
      </c>
      <c r="R80" s="43">
        <v>0.75</v>
      </c>
      <c r="S80" s="43">
        <v>10.864699999999999</v>
      </c>
      <c r="T80" s="43">
        <v>7.8281999999999998</v>
      </c>
      <c r="U80" s="43">
        <f t="shared" si="31"/>
        <v>7.0781999999999998</v>
      </c>
      <c r="V80" s="18">
        <f t="shared" si="32"/>
        <v>34.600309733667281</v>
      </c>
      <c r="W80" s="18">
        <f t="shared" si="33"/>
        <v>34.851399486410109</v>
      </c>
      <c r="X80" s="19">
        <f t="shared" si="37"/>
        <v>1.0009594699710291</v>
      </c>
      <c r="Y80" s="19">
        <f t="shared" si="38"/>
        <v>0.99711647522904945</v>
      </c>
      <c r="Z80" s="43">
        <v>12.681100000000001</v>
      </c>
      <c r="AA80" s="43">
        <v>2.0337999999999998</v>
      </c>
      <c r="AB80" s="47">
        <f t="shared" si="39"/>
        <v>8.261559179728847</v>
      </c>
      <c r="AC80" s="47">
        <v>0.85499999999999998</v>
      </c>
      <c r="AD80" s="47">
        <f t="shared" si="49"/>
        <v>10.349136057729748</v>
      </c>
      <c r="AE80" s="47">
        <v>12.2913</v>
      </c>
      <c r="AF80" s="47">
        <v>2.2033999999999998</v>
      </c>
      <c r="AG80" s="47">
        <f t="shared" si="40"/>
        <v>8.0076099349268723</v>
      </c>
      <c r="AH80" s="47">
        <v>4.0015000000000001</v>
      </c>
      <c r="AI80" s="47">
        <f t="shared" si="41"/>
        <v>49.971215287930271</v>
      </c>
      <c r="AJ80" s="47">
        <f t="shared" si="42"/>
        <v>1.4150742582214473</v>
      </c>
      <c r="AK80" s="78">
        <f t="shared" si="43"/>
        <v>70.54969282725655</v>
      </c>
      <c r="AL80" s="89">
        <v>3.7309999999999999</v>
      </c>
      <c r="AM80" s="87">
        <f t="shared" si="44"/>
        <v>45.160966820338814</v>
      </c>
      <c r="AN80" s="89">
        <v>0.92600000000000005</v>
      </c>
      <c r="AO80" s="87">
        <f t="shared" si="45"/>
        <v>11.563999839216152</v>
      </c>
      <c r="AP80" s="87">
        <f t="shared" si="46"/>
        <v>0.21518258032420934</v>
      </c>
      <c r="AQ80" s="87">
        <f t="shared" si="47"/>
        <v>10.728104801178372</v>
      </c>
      <c r="AR80" s="90">
        <f t="shared" si="48"/>
        <v>657.61561929845607</v>
      </c>
      <c r="AS80" s="74">
        <f t="shared" si="34"/>
        <v>7.6747619451272922</v>
      </c>
      <c r="AT80" s="48">
        <v>7.6714000000000002</v>
      </c>
      <c r="AU80" s="18">
        <v>4.8899999999999997</v>
      </c>
      <c r="AV80" s="18">
        <v>4.25</v>
      </c>
      <c r="AW80" s="49">
        <v>4.7577579999999999</v>
      </c>
      <c r="AX80" s="49">
        <v>0.38299830000000001</v>
      </c>
      <c r="AY80" s="47">
        <f t="shared" si="50"/>
        <v>12.422399786108711</v>
      </c>
      <c r="AZ80" s="18">
        <f t="shared" si="35"/>
        <v>2372.0194434764062</v>
      </c>
      <c r="BA80" s="69">
        <f t="shared" si="36"/>
        <v>190.94695745735902</v>
      </c>
      <c r="BB80" s="98">
        <v>4.1009448054905973E-2</v>
      </c>
      <c r="BC80" s="98">
        <v>3.1789105996836224</v>
      </c>
      <c r="BD80" s="98">
        <v>0.05</v>
      </c>
      <c r="BE80" s="98">
        <v>0.32901237315347059</v>
      </c>
      <c r="BF80" s="98">
        <v>0.51522456417349383</v>
      </c>
      <c r="BG80" s="98">
        <v>8.071033198570117E-2</v>
      </c>
      <c r="BH80" s="98">
        <v>3.4347771198577114E-3</v>
      </c>
      <c r="BI80" s="98">
        <v>4.9978181003499232E-2</v>
      </c>
    </row>
    <row r="81" spans="1:61" x14ac:dyDescent="0.2">
      <c r="A81" s="36">
        <v>75</v>
      </c>
      <c r="B81" s="36">
        <v>3</v>
      </c>
      <c r="C81" s="37" t="s">
        <v>91</v>
      </c>
      <c r="D81" s="37" t="s">
        <v>258</v>
      </c>
      <c r="E81" s="37" t="s">
        <v>237</v>
      </c>
      <c r="F81" s="38">
        <v>18</v>
      </c>
      <c r="G81" s="65">
        <v>17613700</v>
      </c>
      <c r="H81" s="66">
        <v>4323650</v>
      </c>
      <c r="I81" s="36">
        <v>5</v>
      </c>
      <c r="J81" s="39">
        <v>40695</v>
      </c>
      <c r="K81" s="36"/>
      <c r="L81" s="36">
        <v>132.9</v>
      </c>
      <c r="M81" s="36">
        <v>124.4</v>
      </c>
      <c r="N81" s="36">
        <v>0.77129999999999999</v>
      </c>
      <c r="O81" s="36">
        <v>10.555999999999999</v>
      </c>
      <c r="P81" s="36">
        <v>8.0004000000000008</v>
      </c>
      <c r="Q81" s="36">
        <f t="shared" si="30"/>
        <v>7.2291000000000007</v>
      </c>
      <c r="R81" s="36">
        <v>0.75619999999999998</v>
      </c>
      <c r="S81" s="36">
        <v>10.4161</v>
      </c>
      <c r="T81" s="36">
        <v>7.7949000000000002</v>
      </c>
      <c r="U81" s="36">
        <f t="shared" si="31"/>
        <v>7.0387000000000004</v>
      </c>
      <c r="V81" s="20">
        <f t="shared" si="32"/>
        <v>31.516672982190215</v>
      </c>
      <c r="W81" s="20">
        <f t="shared" si="33"/>
        <v>32.424803909332667</v>
      </c>
      <c r="X81" s="21">
        <f t="shared" si="37"/>
        <v>0.89677114537005664</v>
      </c>
      <c r="Y81" s="21">
        <f t="shared" si="38"/>
        <v>0.88487940986094915</v>
      </c>
      <c r="Z81" s="36">
        <v>12.387</v>
      </c>
      <c r="AA81" s="36">
        <v>2.0882999999999998</v>
      </c>
      <c r="AB81" s="40">
        <f t="shared" si="39"/>
        <v>8.370539539750963</v>
      </c>
      <c r="AC81" s="40">
        <v>0.27700000000000002</v>
      </c>
      <c r="AD81" s="40">
        <f t="shared" si="49"/>
        <v>3.3092251542992082</v>
      </c>
      <c r="AE81" s="40">
        <v>12.953900000000001</v>
      </c>
      <c r="AF81" s="40">
        <v>2.2071000000000001</v>
      </c>
      <c r="AG81" s="40">
        <f t="shared" si="40"/>
        <v>8.753623326388956</v>
      </c>
      <c r="AH81" s="40">
        <v>1.798</v>
      </c>
      <c r="AI81" s="40">
        <f t="shared" si="41"/>
        <v>20.540065901392985</v>
      </c>
      <c r="AJ81" s="40">
        <f t="shared" si="42"/>
        <v>0.61538716953906347</v>
      </c>
      <c r="AK81" s="77">
        <f t="shared" si="43"/>
        <v>27.227171770886315</v>
      </c>
      <c r="AL81" s="88">
        <v>0.63200000000000001</v>
      </c>
      <c r="AM81" s="86">
        <f t="shared" si="44"/>
        <v>7.5502898827332112</v>
      </c>
      <c r="AN81" s="88">
        <v>0.39500000000000002</v>
      </c>
      <c r="AO81" s="86">
        <f t="shared" si="45"/>
        <v>4.5124171474139212</v>
      </c>
      <c r="AP81" s="86">
        <f t="shared" si="46"/>
        <v>0.50689171470623173</v>
      </c>
      <c r="AQ81" s="86">
        <f t="shared" si="47"/>
        <v>22.426902068632746</v>
      </c>
      <c r="AR81" s="86">
        <f t="shared" si="48"/>
        <v>121.40406948567113</v>
      </c>
      <c r="AS81" s="73">
        <f t="shared" si="34"/>
        <v>7.3991646184664779</v>
      </c>
      <c r="AT81" s="41">
        <v>7.3990999999999998</v>
      </c>
      <c r="AU81" s="20">
        <v>4.25</v>
      </c>
      <c r="AV81" s="20">
        <v>3.44</v>
      </c>
      <c r="AW81" s="42">
        <v>3.743071</v>
      </c>
      <c r="AX81" s="42">
        <v>0.2264699</v>
      </c>
      <c r="AY81" s="40">
        <f t="shared" si="50"/>
        <v>16.527896201658589</v>
      </c>
      <c r="AZ81" s="20">
        <f t="shared" si="35"/>
        <v>1656.0832287738165</v>
      </c>
      <c r="BA81" s="68">
        <f t="shared" si="36"/>
        <v>100.19927573163409</v>
      </c>
      <c r="BB81" s="97">
        <v>0.8369702043902123</v>
      </c>
      <c r="BC81" s="97">
        <v>0.10745782371557802</v>
      </c>
      <c r="BD81" s="97">
        <v>0.14599999999999999</v>
      </c>
      <c r="BE81" s="97">
        <v>0.12132911142978033</v>
      </c>
      <c r="BF81" s="97">
        <v>4.2486982805609988E-2</v>
      </c>
      <c r="BG81" s="97">
        <v>2.8923408550249403E-2</v>
      </c>
      <c r="BH81" s="97">
        <v>5.6581727150389624E-3</v>
      </c>
      <c r="BI81" s="97">
        <v>0.14609140803797596</v>
      </c>
    </row>
    <row r="82" spans="1:61" x14ac:dyDescent="0.2">
      <c r="A82" s="43">
        <v>76</v>
      </c>
      <c r="B82" s="43">
        <v>7</v>
      </c>
      <c r="C82" s="44" t="s">
        <v>92</v>
      </c>
      <c r="D82" s="44" t="s">
        <v>92</v>
      </c>
      <c r="E82" s="44" t="s">
        <v>237</v>
      </c>
      <c r="F82" s="45">
        <v>5</v>
      </c>
      <c r="G82" s="63">
        <v>17613760</v>
      </c>
      <c r="H82" s="64">
        <v>4324720</v>
      </c>
      <c r="I82" s="43">
        <v>5</v>
      </c>
      <c r="J82" s="46">
        <v>40695</v>
      </c>
      <c r="K82" s="43"/>
      <c r="L82" s="43">
        <v>132</v>
      </c>
      <c r="M82" s="43">
        <v>104.4</v>
      </c>
      <c r="N82" s="43">
        <v>0.76580000000000004</v>
      </c>
      <c r="O82" s="43">
        <v>10.4665</v>
      </c>
      <c r="P82" s="43">
        <v>6.7923</v>
      </c>
      <c r="Q82" s="43">
        <f t="shared" si="30"/>
        <v>6.0265000000000004</v>
      </c>
      <c r="R82" s="43">
        <v>0.79020000000000001</v>
      </c>
      <c r="S82" s="43">
        <v>10.5938</v>
      </c>
      <c r="T82" s="43">
        <v>7.0254000000000003</v>
      </c>
      <c r="U82" s="43">
        <f t="shared" si="31"/>
        <v>6.2352000000000007</v>
      </c>
      <c r="V82" s="18">
        <f t="shared" si="32"/>
        <v>42.421057660153821</v>
      </c>
      <c r="W82" s="18">
        <f t="shared" si="33"/>
        <v>41.142932658724909</v>
      </c>
      <c r="X82" s="19">
        <f t="shared" si="37"/>
        <v>0.63276227160841492</v>
      </c>
      <c r="Y82" s="19">
        <f t="shared" si="38"/>
        <v>0.64680819267674949</v>
      </c>
      <c r="Z82" s="43">
        <v>12.2477</v>
      </c>
      <c r="AA82" s="43">
        <v>2.1421999999999999</v>
      </c>
      <c r="AB82" s="47">
        <f t="shared" si="39"/>
        <v>7.2086370367573496</v>
      </c>
      <c r="AC82" s="47">
        <v>1.8979999999999999</v>
      </c>
      <c r="AD82" s="47">
        <f t="shared" si="49"/>
        <v>26.329526515511375</v>
      </c>
      <c r="AE82" s="47">
        <v>12.768000000000001</v>
      </c>
      <c r="AF82" s="47">
        <v>2.0240999999999998</v>
      </c>
      <c r="AG82" s="47">
        <f t="shared" si="40"/>
        <v>7.5148703581340044</v>
      </c>
      <c r="AH82" s="47">
        <v>5.569</v>
      </c>
      <c r="AI82" s="47">
        <f t="shared" si="41"/>
        <v>74.106401502617842</v>
      </c>
      <c r="AJ82" s="47">
        <f t="shared" si="42"/>
        <v>1.7063169638252309</v>
      </c>
      <c r="AK82" s="78">
        <f t="shared" si="43"/>
        <v>55.182989575273815</v>
      </c>
      <c r="AL82" s="89">
        <v>0.57799999999999996</v>
      </c>
      <c r="AM82" s="87">
        <f t="shared" si="44"/>
        <v>8.0181592865993547</v>
      </c>
      <c r="AN82" s="89">
        <v>0.67</v>
      </c>
      <c r="AO82" s="87">
        <f t="shared" si="45"/>
        <v>8.9156561333729485</v>
      </c>
      <c r="AP82" s="87">
        <f t="shared" si="46"/>
        <v>1.7383704226385734</v>
      </c>
      <c r="AQ82" s="87">
        <f t="shared" si="47"/>
        <v>56.219611563478637</v>
      </c>
      <c r="AR82" s="87">
        <f t="shared" si="48"/>
        <v>98.15612032994153</v>
      </c>
      <c r="AS82" s="74">
        <f t="shared" si="34"/>
        <v>8.4951565306646124</v>
      </c>
      <c r="AT82" s="48">
        <v>8.5039999999999996</v>
      </c>
      <c r="AU82" s="18">
        <v>4.82</v>
      </c>
      <c r="AV82" s="18">
        <v>4.1900000000000004</v>
      </c>
      <c r="AW82" s="49">
        <v>7.9516086666666679</v>
      </c>
      <c r="AX82" s="49">
        <v>0.6575635666666666</v>
      </c>
      <c r="AY82" s="47">
        <v>12.091991533123888</v>
      </c>
      <c r="AZ82" s="18">
        <f t="shared" si="35"/>
        <v>2571.5828152797226</v>
      </c>
      <c r="BA82" s="69">
        <f t="shared" si="36"/>
        <v>212.65875106287194</v>
      </c>
      <c r="BB82" s="98">
        <v>5.3647735511887694E-2</v>
      </c>
      <c r="BC82" s="98">
        <v>4.9287412396869525</v>
      </c>
      <c r="BD82" s="98">
        <v>7.4999999999999997E-2</v>
      </c>
      <c r="BE82" s="98">
        <v>0.23789300118790496</v>
      </c>
      <c r="BF82" s="98">
        <v>0.52960114114929779</v>
      </c>
      <c r="BG82" s="98">
        <v>4.1990753003353504E-2</v>
      </c>
      <c r="BH82" s="98">
        <v>5.4482800272667936E-3</v>
      </c>
      <c r="BI82" s="98">
        <v>8.1688668147954488E-2</v>
      </c>
    </row>
    <row r="83" spans="1:61" x14ac:dyDescent="0.2">
      <c r="A83" s="36">
        <v>77</v>
      </c>
      <c r="B83" s="36">
        <v>3</v>
      </c>
      <c r="C83" s="37" t="s">
        <v>93</v>
      </c>
      <c r="D83" s="37" t="s">
        <v>117</v>
      </c>
      <c r="E83" s="37" t="s">
        <v>236</v>
      </c>
      <c r="F83" s="38">
        <v>4</v>
      </c>
      <c r="G83" s="65">
        <v>17613650</v>
      </c>
      <c r="H83" s="66">
        <v>4324350</v>
      </c>
      <c r="I83" s="36">
        <v>5</v>
      </c>
      <c r="J83" s="39">
        <v>40695</v>
      </c>
      <c r="K83" s="36"/>
      <c r="L83" s="36">
        <v>135.19999999999999</v>
      </c>
      <c r="M83" s="36">
        <v>122.2</v>
      </c>
      <c r="N83" s="36">
        <v>0.79469999999999996</v>
      </c>
      <c r="O83" s="36">
        <v>10.845000000000001</v>
      </c>
      <c r="P83" s="36">
        <v>7.7458</v>
      </c>
      <c r="Q83" s="36">
        <f t="shared" si="30"/>
        <v>6.9511000000000003</v>
      </c>
      <c r="R83" s="36">
        <v>0.77259999999999995</v>
      </c>
      <c r="S83" s="36">
        <v>10.552099999999999</v>
      </c>
      <c r="T83" s="36">
        <v>7.4949000000000003</v>
      </c>
      <c r="U83" s="36">
        <f t="shared" si="31"/>
        <v>6.7223000000000006</v>
      </c>
      <c r="V83" s="20">
        <f t="shared" si="32"/>
        <v>35.905025357307515</v>
      </c>
      <c r="W83" s="20">
        <f t="shared" si="33"/>
        <v>36.294197363557956</v>
      </c>
      <c r="X83" s="21">
        <f t="shared" si="37"/>
        <v>0.82446377908810753</v>
      </c>
      <c r="Y83" s="21">
        <f t="shared" si="38"/>
        <v>0.81945779812349673</v>
      </c>
      <c r="Z83" s="36">
        <v>12.055999999999999</v>
      </c>
      <c r="AA83" s="36">
        <v>2.0327000000000002</v>
      </c>
      <c r="AB83" s="40">
        <f t="shared" si="39"/>
        <v>7.6803715658494527</v>
      </c>
      <c r="AC83" s="40">
        <v>1.0780000000000001</v>
      </c>
      <c r="AD83" s="40">
        <f t="shared" si="49"/>
        <v>14.035779268717878</v>
      </c>
      <c r="AE83" s="40">
        <v>12.5648</v>
      </c>
      <c r="AF83" s="40">
        <v>2.1528</v>
      </c>
      <c r="AG83" s="40">
        <f t="shared" si="40"/>
        <v>8.0045066896636694</v>
      </c>
      <c r="AH83" s="40">
        <v>6.0469999999999997</v>
      </c>
      <c r="AI83" s="40">
        <f t="shared" si="41"/>
        <v>75.544942798393492</v>
      </c>
      <c r="AJ83" s="40">
        <f t="shared" si="42"/>
        <v>2.1967558403455576</v>
      </c>
      <c r="AK83" s="77">
        <f t="shared" si="43"/>
        <v>90.007435197225121</v>
      </c>
      <c r="AL83" s="88">
        <v>0.66700000000000004</v>
      </c>
      <c r="AM83" s="86">
        <f t="shared" si="44"/>
        <v>8.6844756699766457</v>
      </c>
      <c r="AN83" s="88">
        <v>2.4449999999999998</v>
      </c>
      <c r="AO83" s="86">
        <f t="shared" si="45"/>
        <v>30.545292730622144</v>
      </c>
      <c r="AP83" s="86">
        <f t="shared" si="46"/>
        <v>2.9774993067971827</v>
      </c>
      <c r="AQ83" s="86">
        <f t="shared" si="47"/>
        <v>121.99675129311285</v>
      </c>
      <c r="AR83" s="86">
        <f t="shared" si="48"/>
        <v>73.778550857449233</v>
      </c>
      <c r="AS83" s="73">
        <f t="shared" si="34"/>
        <v>7.8485786114871381</v>
      </c>
      <c r="AT83" s="41">
        <v>8.8422999999999998</v>
      </c>
      <c r="AU83" s="20">
        <v>4.05</v>
      </c>
      <c r="AV83" s="20">
        <v>3.41</v>
      </c>
      <c r="AW83" s="42">
        <v>6.7024509999999999</v>
      </c>
      <c r="AX83" s="42">
        <v>0.36010730000000002</v>
      </c>
      <c r="AY83" s="40">
        <f t="shared" ref="AY83:AY89" si="51">(AW83/AX83)</f>
        <v>18.612371923590551</v>
      </c>
      <c r="AZ83" s="20">
        <f t="shared" si="35"/>
        <v>2746.1878692453138</v>
      </c>
      <c r="BA83" s="68">
        <f t="shared" si="36"/>
        <v>147.54636757309873</v>
      </c>
      <c r="BB83" s="97">
        <v>0.17079971722865031</v>
      </c>
      <c r="BC83" s="97">
        <v>0.30695891297516809</v>
      </c>
      <c r="BD83" s="97">
        <v>8.6999999999999994E-2</v>
      </c>
      <c r="BE83" s="97">
        <v>0.1634029991170976</v>
      </c>
      <c r="BF83" s="97">
        <v>9.8061390814738622E-2</v>
      </c>
      <c r="BG83" s="97">
        <v>0.3393446039901577</v>
      </c>
      <c r="BH83" s="97">
        <v>5.0570918506502765E-3</v>
      </c>
      <c r="BI83" s="97">
        <v>9.3655936326306824E-2</v>
      </c>
    </row>
    <row r="84" spans="1:61" x14ac:dyDescent="0.2">
      <c r="A84" s="43">
        <v>78</v>
      </c>
      <c r="B84" s="43">
        <v>7</v>
      </c>
      <c r="C84" s="44" t="s">
        <v>57</v>
      </c>
      <c r="D84" s="44" t="s">
        <v>57</v>
      </c>
      <c r="E84" s="44" t="s">
        <v>238</v>
      </c>
      <c r="F84" s="45">
        <v>5</v>
      </c>
      <c r="G84" s="63">
        <v>17613800</v>
      </c>
      <c r="H84" s="64">
        <v>4324720</v>
      </c>
      <c r="I84" s="43">
        <v>5</v>
      </c>
      <c r="J84" s="46">
        <v>40695</v>
      </c>
      <c r="K84" s="43"/>
      <c r="L84" s="43">
        <v>153.4</v>
      </c>
      <c r="M84" s="43">
        <v>119.1</v>
      </c>
      <c r="N84" s="43">
        <v>0.79010000000000002</v>
      </c>
      <c r="O84" s="43">
        <v>10.670299999999999</v>
      </c>
      <c r="P84" s="43">
        <v>7.2824</v>
      </c>
      <c r="Q84" s="43">
        <f t="shared" si="30"/>
        <v>6.4923000000000002</v>
      </c>
      <c r="R84" s="43">
        <v>0.77539999999999998</v>
      </c>
      <c r="S84" s="43">
        <v>10.528</v>
      </c>
      <c r="T84" s="43">
        <v>7.2314999999999996</v>
      </c>
      <c r="U84" s="43">
        <f t="shared" si="31"/>
        <v>6.4560999999999993</v>
      </c>
      <c r="V84" s="18">
        <f t="shared" si="32"/>
        <v>39.155412687553302</v>
      </c>
      <c r="W84" s="18">
        <f t="shared" si="33"/>
        <v>38.676861702127667</v>
      </c>
      <c r="X84" s="19">
        <f t="shared" si="37"/>
        <v>0.76279898409604241</v>
      </c>
      <c r="Y84" s="19">
        <f t="shared" si="38"/>
        <v>0.76879850223964141</v>
      </c>
      <c r="Z84" s="43">
        <v>12.412599999999999</v>
      </c>
      <c r="AA84" s="43">
        <v>2.048</v>
      </c>
      <c r="AB84" s="47">
        <f t="shared" si="39"/>
        <v>7.6117958643617003</v>
      </c>
      <c r="AC84" s="47">
        <v>1.724</v>
      </c>
      <c r="AD84" s="47">
        <f t="shared" si="49"/>
        <v>22.649057209636148</v>
      </c>
      <c r="AE84" s="47">
        <v>12.3407</v>
      </c>
      <c r="AF84" s="47">
        <v>2.1234000000000002</v>
      </c>
      <c r="AG84" s="47">
        <f t="shared" si="40"/>
        <v>7.5677045279255299</v>
      </c>
      <c r="AH84" s="47">
        <v>5.35</v>
      </c>
      <c r="AI84" s="47">
        <f t="shared" si="41"/>
        <v>70.695149107077384</v>
      </c>
      <c r="AJ84" s="47">
        <f t="shared" si="42"/>
        <v>1.7159318534800441</v>
      </c>
      <c r="AK84" s="78">
        <f t="shared" si="43"/>
        <v>65.960291945037497</v>
      </c>
      <c r="AL84" s="89">
        <v>0.54300000000000004</v>
      </c>
      <c r="AM84" s="87">
        <f t="shared" si="44"/>
        <v>7.1336647707844731</v>
      </c>
      <c r="AN84" s="89">
        <v>0.27900000000000003</v>
      </c>
      <c r="AO84" s="87">
        <f t="shared" si="45"/>
        <v>3.6867189908176807</v>
      </c>
      <c r="AP84" s="87">
        <f t="shared" si="46"/>
        <v>1.5928266470526586</v>
      </c>
      <c r="AQ84" s="87">
        <f t="shared" si="47"/>
        <v>61.228137029073693</v>
      </c>
      <c r="AR84" s="87">
        <f t="shared" si="48"/>
        <v>107.72872595113709</v>
      </c>
      <c r="AS84" s="74">
        <f t="shared" si="34"/>
        <v>8.1535292204271936</v>
      </c>
      <c r="AT84" s="48">
        <v>8.1580999999999992</v>
      </c>
      <c r="AU84" s="18">
        <v>4.6100000000000003</v>
      </c>
      <c r="AV84" s="18">
        <v>3.95</v>
      </c>
      <c r="AW84" s="49">
        <v>8.1617010000000008</v>
      </c>
      <c r="AX84" s="49">
        <v>0.62403090000000005</v>
      </c>
      <c r="AY84" s="47">
        <f t="shared" si="51"/>
        <v>13.079001376374151</v>
      </c>
      <c r="AZ84" s="18">
        <f t="shared" si="35"/>
        <v>3137.3517522638922</v>
      </c>
      <c r="BA84" s="69">
        <f t="shared" si="36"/>
        <v>239.87701063562773</v>
      </c>
      <c r="BB84" s="98">
        <v>0.15112494550180905</v>
      </c>
      <c r="BC84" s="98">
        <v>1.5770435869790767</v>
      </c>
      <c r="BD84" s="98">
        <v>0.09</v>
      </c>
      <c r="BE84" s="98">
        <v>0.27542012222142587</v>
      </c>
      <c r="BF84" s="98">
        <v>0.25624593690990682</v>
      </c>
      <c r="BG84" s="98">
        <v>4.5132726305842544E-2</v>
      </c>
      <c r="BH84" s="98">
        <v>1.029489819162441E-3</v>
      </c>
      <c r="BI84" s="98">
        <v>0.10143416118233363</v>
      </c>
    </row>
    <row r="85" spans="1:61" x14ac:dyDescent="0.2">
      <c r="A85" s="36">
        <v>79</v>
      </c>
      <c r="B85" s="36">
        <v>3</v>
      </c>
      <c r="C85" s="37" t="s">
        <v>94</v>
      </c>
      <c r="D85" s="37" t="s">
        <v>97</v>
      </c>
      <c r="E85" s="37" t="s">
        <v>234</v>
      </c>
      <c r="F85" s="38">
        <v>13</v>
      </c>
      <c r="G85" s="65">
        <v>17613550</v>
      </c>
      <c r="H85" s="66">
        <v>4323900</v>
      </c>
      <c r="I85" s="36">
        <v>5</v>
      </c>
      <c r="J85" s="39">
        <v>40696</v>
      </c>
      <c r="K85" s="36"/>
      <c r="L85" s="36">
        <v>113.6</v>
      </c>
      <c r="M85" s="36">
        <v>106</v>
      </c>
      <c r="N85" s="36">
        <v>0.76060000000000005</v>
      </c>
      <c r="O85" s="36">
        <v>10.820499999999999</v>
      </c>
      <c r="P85" s="36">
        <v>7.9231999999999996</v>
      </c>
      <c r="Q85" s="36">
        <f t="shared" si="30"/>
        <v>7.1625999999999994</v>
      </c>
      <c r="R85" s="36">
        <v>0.76590000000000003</v>
      </c>
      <c r="S85" s="36">
        <v>10.704000000000001</v>
      </c>
      <c r="T85" s="36">
        <v>7.8009000000000004</v>
      </c>
      <c r="U85" s="36">
        <f t="shared" si="31"/>
        <v>7.0350000000000001</v>
      </c>
      <c r="V85" s="20">
        <f t="shared" si="32"/>
        <v>33.805277020470406</v>
      </c>
      <c r="W85" s="20">
        <f t="shared" si="33"/>
        <v>34.276905829596416</v>
      </c>
      <c r="X85" s="21">
        <f t="shared" si="37"/>
        <v>0.73859375114001447</v>
      </c>
      <c r="Y85" s="21">
        <f t="shared" si="38"/>
        <v>0.73333136653292419</v>
      </c>
      <c r="Z85" s="36">
        <v>11.8238</v>
      </c>
      <c r="AA85" s="36">
        <v>2.1023000000000001</v>
      </c>
      <c r="AB85" s="40">
        <f t="shared" si="39"/>
        <v>7.7709672085201795</v>
      </c>
      <c r="AC85" s="40">
        <v>0.69700000000000006</v>
      </c>
      <c r="AD85" s="40">
        <f t="shared" si="49"/>
        <v>8.9692824753629257</v>
      </c>
      <c r="AE85" s="40">
        <v>11.9221</v>
      </c>
      <c r="AF85" s="40">
        <v>2.1558000000000002</v>
      </c>
      <c r="AG85" s="40">
        <f t="shared" si="40"/>
        <v>7.8355730100896857</v>
      </c>
      <c r="AH85" s="40">
        <v>2.5105</v>
      </c>
      <c r="AI85" s="40">
        <f t="shared" si="41"/>
        <v>32.039775479946229</v>
      </c>
      <c r="AJ85" s="40">
        <f t="shared" si="42"/>
        <v>0.823946178735118</v>
      </c>
      <c r="AK85" s="77">
        <f t="shared" si="43"/>
        <v>30.211278860070259</v>
      </c>
      <c r="AL85" s="88">
        <v>0.26100000000000001</v>
      </c>
      <c r="AM85" s="86">
        <f t="shared" si="44"/>
        <v>3.358655274131598</v>
      </c>
      <c r="AN85" s="88">
        <v>0.245</v>
      </c>
      <c r="AO85" s="86">
        <f t="shared" si="45"/>
        <v>3.1267655815920441</v>
      </c>
      <c r="AP85" s="86">
        <f t="shared" si="46"/>
        <v>0.81566440400156248</v>
      </c>
      <c r="AQ85" s="86">
        <f t="shared" si="47"/>
        <v>29.907614600936448</v>
      </c>
      <c r="AR85" s="86">
        <f t="shared" si="48"/>
        <v>101.01534095308391</v>
      </c>
      <c r="AS85" s="73">
        <f t="shared" si="34"/>
        <v>7.6076759061833688</v>
      </c>
      <c r="AT85" s="41">
        <v>7.6125999999999996</v>
      </c>
      <c r="AU85" s="20">
        <v>3.84</v>
      </c>
      <c r="AV85" s="20">
        <v>3.21</v>
      </c>
      <c r="AW85" s="42">
        <v>8.4073709999999995</v>
      </c>
      <c r="AX85" s="42">
        <v>0.38798890000000003</v>
      </c>
      <c r="AY85" s="40">
        <f t="shared" si="51"/>
        <v>21.669101873790716</v>
      </c>
      <c r="AZ85" s="20">
        <f t="shared" si="35"/>
        <v>3082.694432189639</v>
      </c>
      <c r="BA85" s="68">
        <f t="shared" si="36"/>
        <v>142.26221511830303</v>
      </c>
      <c r="BB85" s="97">
        <v>0.24847490529006638</v>
      </c>
      <c r="BC85" s="97">
        <v>0.12312990404011814</v>
      </c>
      <c r="BD85" s="97">
        <v>5.6000000000000001E-2</v>
      </c>
      <c r="BE85" s="97">
        <v>0.11320157820654544</v>
      </c>
      <c r="BF85" s="97">
        <v>4.565091322169762E-2</v>
      </c>
      <c r="BG85" s="97">
        <v>7.6383088339506744E-2</v>
      </c>
      <c r="BH85" s="97">
        <v>2.128028920561863E-3</v>
      </c>
      <c r="BI85" s="97">
        <v>5.169263308468236E-2</v>
      </c>
    </row>
    <row r="86" spans="1:61" ht="14.25" customHeight="1" x14ac:dyDescent="0.2">
      <c r="A86" s="43">
        <v>80</v>
      </c>
      <c r="B86" s="43">
        <v>7</v>
      </c>
      <c r="C86" s="44" t="s">
        <v>95</v>
      </c>
      <c r="D86" s="44" t="s">
        <v>95</v>
      </c>
      <c r="E86" s="44" t="s">
        <v>231</v>
      </c>
      <c r="F86" s="45">
        <v>10</v>
      </c>
      <c r="G86" s="63">
        <v>17613520</v>
      </c>
      <c r="H86" s="64">
        <v>4324520</v>
      </c>
      <c r="I86" s="43">
        <v>5</v>
      </c>
      <c r="J86" s="46">
        <v>40695</v>
      </c>
      <c r="K86" s="43"/>
      <c r="L86" s="43">
        <v>106.3</v>
      </c>
      <c r="M86" s="43">
        <v>102.8</v>
      </c>
      <c r="N86" s="43">
        <v>0.77229999999999999</v>
      </c>
      <c r="O86" s="43">
        <v>10.7857</v>
      </c>
      <c r="P86" s="43">
        <v>7.3723999999999998</v>
      </c>
      <c r="Q86" s="43">
        <f t="shared" si="30"/>
        <v>6.6000999999999994</v>
      </c>
      <c r="R86" s="43">
        <v>0.77610000000000001</v>
      </c>
      <c r="S86" s="43">
        <v>10.453799999999999</v>
      </c>
      <c r="T86" s="43">
        <v>7.0829000000000004</v>
      </c>
      <c r="U86" s="43">
        <f t="shared" si="31"/>
        <v>6.3068000000000008</v>
      </c>
      <c r="V86" s="18">
        <f t="shared" si="32"/>
        <v>38.806938817137514</v>
      </c>
      <c r="W86" s="18">
        <f t="shared" si="33"/>
        <v>39.669785149897635</v>
      </c>
      <c r="X86" s="19">
        <f t="shared" si="37"/>
        <v>0.66217333574718562</v>
      </c>
      <c r="Y86" s="19">
        <f t="shared" si="38"/>
        <v>0.65283643016742354</v>
      </c>
      <c r="Z86" s="43">
        <v>12.6447</v>
      </c>
      <c r="AA86" s="43">
        <v>2.1636000000000002</v>
      </c>
      <c r="AB86" s="47">
        <f t="shared" si="39"/>
        <v>7.6285746771508949</v>
      </c>
      <c r="AC86" s="47">
        <v>1.7969999999999999</v>
      </c>
      <c r="AD86" s="47">
        <f t="shared" si="49"/>
        <v>23.556169744033234</v>
      </c>
      <c r="AE86" s="47">
        <v>12.8003</v>
      </c>
      <c r="AF86" s="47">
        <v>1.9888999999999999</v>
      </c>
      <c r="AG86" s="47">
        <f t="shared" si="40"/>
        <v>7.7224484914576541</v>
      </c>
      <c r="AH86" s="47">
        <v>3.8359999999999999</v>
      </c>
      <c r="AI86" s="47">
        <f t="shared" si="41"/>
        <v>49.67336466204042</v>
      </c>
      <c r="AJ86" s="47">
        <f t="shared" si="42"/>
        <v>0.93275696135739949</v>
      </c>
      <c r="AK86" s="78">
        <f t="shared" si="43"/>
        <v>30.446886243318907</v>
      </c>
      <c r="AL86" s="89">
        <v>0.37</v>
      </c>
      <c r="AM86" s="87">
        <f t="shared" si="44"/>
        <v>4.8501852004965471</v>
      </c>
      <c r="AN86" s="89">
        <v>0.42499999999999999</v>
      </c>
      <c r="AO86" s="87">
        <f t="shared" si="45"/>
        <v>5.5034358658412881</v>
      </c>
      <c r="AP86" s="87">
        <f t="shared" si="46"/>
        <v>0.95608734226256886</v>
      </c>
      <c r="AQ86" s="87">
        <f t="shared" si="47"/>
        <v>31.208432372547755</v>
      </c>
      <c r="AR86" s="87">
        <f t="shared" si="48"/>
        <v>97.559806528767737</v>
      </c>
      <c r="AS86" s="74">
        <f t="shared" si="34"/>
        <v>8.2877211898268524</v>
      </c>
      <c r="AT86" s="48">
        <v>8.2799999999999994</v>
      </c>
      <c r="AU86" s="18">
        <v>4.21</v>
      </c>
      <c r="AV86" s="18">
        <v>3.68</v>
      </c>
      <c r="AW86" s="49">
        <v>7.1142880000000002</v>
      </c>
      <c r="AX86" s="49">
        <v>0.56298409999999999</v>
      </c>
      <c r="AY86" s="47">
        <f t="shared" si="51"/>
        <v>12.636747645270978</v>
      </c>
      <c r="AZ86" s="18">
        <f t="shared" si="35"/>
        <v>2322.2331905514698</v>
      </c>
      <c r="BA86" s="69">
        <f t="shared" si="36"/>
        <v>183.76826504250991</v>
      </c>
      <c r="BB86" s="98">
        <v>0.34449523805162857</v>
      </c>
      <c r="BC86" s="98">
        <v>0.55983296334982746</v>
      </c>
      <c r="BD86" s="98">
        <v>0.379</v>
      </c>
      <c r="BE86" s="98">
        <v>0.27001322355638002</v>
      </c>
      <c r="BF86" s="98">
        <v>0.19373736726287674</v>
      </c>
      <c r="BG86" s="98">
        <v>0.27007465474585129</v>
      </c>
      <c r="BH86" s="98">
        <v>8.7038776758917233E-3</v>
      </c>
      <c r="BI86" s="98">
        <v>0.40339741491678999</v>
      </c>
    </row>
    <row r="87" spans="1:61" x14ac:dyDescent="0.2">
      <c r="A87" s="36">
        <v>81</v>
      </c>
      <c r="B87" s="36">
        <v>3</v>
      </c>
      <c r="C87" s="37" t="s">
        <v>96</v>
      </c>
      <c r="D87" s="37" t="s">
        <v>96</v>
      </c>
      <c r="E87" s="37" t="s">
        <v>241</v>
      </c>
      <c r="F87" s="38">
        <v>6</v>
      </c>
      <c r="G87" s="65">
        <v>17613900</v>
      </c>
      <c r="H87" s="66">
        <v>4324250</v>
      </c>
      <c r="I87" s="36">
        <v>5</v>
      </c>
      <c r="J87" s="39">
        <v>40694</v>
      </c>
      <c r="K87" s="36"/>
      <c r="L87" s="36">
        <v>151.6</v>
      </c>
      <c r="M87" s="36">
        <v>147.6</v>
      </c>
      <c r="N87" s="36">
        <v>0.77039999999999997</v>
      </c>
      <c r="O87" s="36">
        <v>10.2569</v>
      </c>
      <c r="P87" s="36">
        <v>7.6458000000000004</v>
      </c>
      <c r="Q87" s="36">
        <f t="shared" si="30"/>
        <v>6.8754000000000008</v>
      </c>
      <c r="R87" s="36">
        <v>0.7581</v>
      </c>
      <c r="S87" s="36">
        <v>10.7178</v>
      </c>
      <c r="T87" s="36">
        <v>7.8940999999999999</v>
      </c>
      <c r="U87" s="36">
        <f t="shared" si="31"/>
        <v>7.1360000000000001</v>
      </c>
      <c r="V87" s="20">
        <f t="shared" si="32"/>
        <v>32.968050775575456</v>
      </c>
      <c r="W87" s="20">
        <f t="shared" si="33"/>
        <v>33.41917184496819</v>
      </c>
      <c r="X87" s="21">
        <f t="shared" si="37"/>
        <v>1.0414648111079015</v>
      </c>
      <c r="Y87" s="21">
        <f t="shared" si="38"/>
        <v>1.034455814282389</v>
      </c>
      <c r="Z87" s="36">
        <v>12.519</v>
      </c>
      <c r="AA87" s="36">
        <v>2.1547000000000001</v>
      </c>
      <c r="AB87" s="40">
        <f t="shared" si="39"/>
        <v>8.3352538767284319</v>
      </c>
      <c r="AC87" s="40">
        <v>0.32600000000000001</v>
      </c>
      <c r="AD87" s="40">
        <f t="shared" si="49"/>
        <v>3.9110986278435265</v>
      </c>
      <c r="AE87" s="40">
        <v>12.841200000000001</v>
      </c>
      <c r="AF87" s="40">
        <v>2.1657000000000002</v>
      </c>
      <c r="AG87" s="40">
        <f t="shared" si="40"/>
        <v>8.5497773050439463</v>
      </c>
      <c r="AH87" s="40">
        <v>2.1175000000000002</v>
      </c>
      <c r="AI87" s="40">
        <f t="shared" si="41"/>
        <v>24.766726950312258</v>
      </c>
      <c r="AJ87" s="40">
        <f t="shared" si="42"/>
        <v>0.74484386865959762</v>
      </c>
      <c r="AK87" s="77">
        <f t="shared" si="43"/>
        <v>38.525403533375439</v>
      </c>
      <c r="AL87" s="88">
        <v>0.56499999999999995</v>
      </c>
      <c r="AM87" s="86">
        <f t="shared" si="44"/>
        <v>6.7784378059251287</v>
      </c>
      <c r="AN87" s="88">
        <v>0.42299999999999999</v>
      </c>
      <c r="AO87" s="86">
        <f t="shared" si="45"/>
        <v>4.9474972845251877</v>
      </c>
      <c r="AP87" s="86">
        <f t="shared" si="46"/>
        <v>0.67945313575245692</v>
      </c>
      <c r="AQ87" s="86">
        <f t="shared" si="47"/>
        <v>35.143212340576518</v>
      </c>
      <c r="AR87" s="86">
        <f t="shared" si="48"/>
        <v>109.62402400788451</v>
      </c>
      <c r="AS87" s="73">
        <f t="shared" si="34"/>
        <v>7.5096692825112106</v>
      </c>
      <c r="AT87" s="41">
        <v>7.5071000000000003</v>
      </c>
      <c r="AU87" s="20">
        <v>4</v>
      </c>
      <c r="AV87" s="20">
        <v>3.32</v>
      </c>
      <c r="AW87" s="42">
        <v>5.3905279999999998</v>
      </c>
      <c r="AX87" s="42">
        <v>0.2557027</v>
      </c>
      <c r="AY87" s="40">
        <f t="shared" si="51"/>
        <v>21.08123222789591</v>
      </c>
      <c r="AZ87" s="20">
        <f t="shared" si="35"/>
        <v>2788.131515826009</v>
      </c>
      <c r="BA87" s="68">
        <f t="shared" si="36"/>
        <v>132.25657237135269</v>
      </c>
      <c r="BB87" s="97">
        <v>0.76043256473111653</v>
      </c>
      <c r="BC87" s="97">
        <v>9.549482569921755E-2</v>
      </c>
      <c r="BD87" s="97">
        <v>6.5000000000000002E-2</v>
      </c>
      <c r="BE87" s="97">
        <v>0.17526852192528666</v>
      </c>
      <c r="BF87" s="97">
        <v>4.9489708605643348E-2</v>
      </c>
      <c r="BG87" s="97">
        <v>2.4292186189206328E-2</v>
      </c>
      <c r="BH87" s="97">
        <v>3.1349035748694807E-3</v>
      </c>
      <c r="BI87" s="97">
        <v>8.0769709605279447E-2</v>
      </c>
    </row>
    <row r="88" spans="1:61" x14ac:dyDescent="0.2">
      <c r="A88" s="43">
        <v>82</v>
      </c>
      <c r="B88" s="43">
        <v>7</v>
      </c>
      <c r="C88" s="44" t="s">
        <v>56</v>
      </c>
      <c r="D88" s="44" t="s">
        <v>56</v>
      </c>
      <c r="E88" s="44" t="s">
        <v>231</v>
      </c>
      <c r="F88" s="45">
        <v>8</v>
      </c>
      <c r="G88" s="63">
        <v>17613520</v>
      </c>
      <c r="H88" s="64">
        <v>4324600</v>
      </c>
      <c r="I88" s="43">
        <v>5</v>
      </c>
      <c r="J88" s="46">
        <v>40695</v>
      </c>
      <c r="K88" s="43"/>
      <c r="L88" s="43">
        <v>156.30000000000001</v>
      </c>
      <c r="M88" s="43">
        <v>141.6</v>
      </c>
      <c r="N88" s="43">
        <v>0.77849999999999997</v>
      </c>
      <c r="O88" s="43">
        <v>10.404500000000001</v>
      </c>
      <c r="P88" s="43">
        <v>8.4177</v>
      </c>
      <c r="Q88" s="43">
        <f t="shared" si="30"/>
        <v>7.6391999999999998</v>
      </c>
      <c r="R88" s="43">
        <v>0.77569999999999995</v>
      </c>
      <c r="S88" s="43">
        <v>10.7418</v>
      </c>
      <c r="T88" s="43">
        <v>8.6720000000000006</v>
      </c>
      <c r="U88" s="43">
        <f t="shared" si="31"/>
        <v>7.896300000000001</v>
      </c>
      <c r="V88" s="18">
        <f t="shared" si="32"/>
        <v>26.577923014080451</v>
      </c>
      <c r="W88" s="18">
        <f t="shared" si="33"/>
        <v>26.489973747416624</v>
      </c>
      <c r="X88" s="19">
        <f t="shared" si="37"/>
        <v>1.0943753790743376</v>
      </c>
      <c r="Y88" s="19">
        <f t="shared" si="38"/>
        <v>1.0956862860385059</v>
      </c>
      <c r="Z88" s="43">
        <v>12.056800000000001</v>
      </c>
      <c r="AA88" s="43">
        <v>2.1472000000000002</v>
      </c>
      <c r="AB88" s="47">
        <f t="shared" si="39"/>
        <v>8.8629568452214738</v>
      </c>
      <c r="AC88" s="47">
        <v>0.34400000000000003</v>
      </c>
      <c r="AD88" s="47">
        <f t="shared" si="49"/>
        <v>3.881323197296962</v>
      </c>
      <c r="AE88" s="47">
        <v>12.3888</v>
      </c>
      <c r="AF88" s="47">
        <v>2.1596000000000002</v>
      </c>
      <c r="AG88" s="47">
        <f t="shared" si="40"/>
        <v>9.1070101323800507</v>
      </c>
      <c r="AH88" s="47">
        <v>1.5874999999999999</v>
      </c>
      <c r="AI88" s="47">
        <f t="shared" si="41"/>
        <v>17.431626592306408</v>
      </c>
      <c r="AJ88" s="47">
        <f t="shared" si="42"/>
        <v>0.48393940696462312</v>
      </c>
      <c r="AK88" s="78">
        <f t="shared" si="43"/>
        <v>26.512288574237246</v>
      </c>
      <c r="AL88" s="89">
        <v>0.33100000000000002</v>
      </c>
      <c r="AM88" s="87">
        <f t="shared" si="44"/>
        <v>3.7346452857712045</v>
      </c>
      <c r="AN88" s="89">
        <v>0.124</v>
      </c>
      <c r="AO88" s="87">
        <f t="shared" si="45"/>
        <v>1.3615884708321229</v>
      </c>
      <c r="AP88" s="87">
        <f t="shared" si="46"/>
        <v>0.39918737785965591</v>
      </c>
      <c r="AQ88" s="87">
        <f t="shared" si="47"/>
        <v>21.869206774024807</v>
      </c>
      <c r="AR88" s="87">
        <f t="shared" si="48"/>
        <v>121.23113951132085</v>
      </c>
      <c r="AS88" s="74">
        <f t="shared" si="34"/>
        <v>6.8017932449375014</v>
      </c>
      <c r="AT88" s="48">
        <v>6.8060999999999998</v>
      </c>
      <c r="AU88" s="18">
        <v>4.58</v>
      </c>
      <c r="AV88" s="18">
        <v>3.94</v>
      </c>
      <c r="AW88" s="49">
        <v>2.550513</v>
      </c>
      <c r="AX88" s="49">
        <v>0.16807459999999999</v>
      </c>
      <c r="AY88" s="47">
        <f t="shared" si="51"/>
        <v>15.174886627723643</v>
      </c>
      <c r="AZ88" s="18">
        <f t="shared" si="35"/>
        <v>1397.2810582314639</v>
      </c>
      <c r="BA88" s="69">
        <f t="shared" si="36"/>
        <v>92.07851712570374</v>
      </c>
      <c r="BB88" s="98">
        <v>0.3427079200510853</v>
      </c>
      <c r="BC88" s="98">
        <v>0.18439682898370158</v>
      </c>
      <c r="BD88" s="98">
        <v>0.17399999999999999</v>
      </c>
      <c r="BE88" s="98">
        <v>0.11069340257400431</v>
      </c>
      <c r="BF88" s="98">
        <v>4.2443966518218398E-2</v>
      </c>
      <c r="BG88" s="98">
        <v>5.6227723739443382E-2</v>
      </c>
      <c r="BH88" s="98">
        <v>3.1752792718201766E-3</v>
      </c>
      <c r="BI88" s="98">
        <v>0.16713082447225497</v>
      </c>
    </row>
    <row r="89" spans="1:61" x14ac:dyDescent="0.2">
      <c r="A89" s="36">
        <v>83</v>
      </c>
      <c r="B89" s="36">
        <v>3</v>
      </c>
      <c r="C89" s="37" t="s">
        <v>97</v>
      </c>
      <c r="D89" s="37" t="s">
        <v>156</v>
      </c>
      <c r="E89" s="37" t="s">
        <v>235</v>
      </c>
      <c r="F89" s="38">
        <v>13</v>
      </c>
      <c r="G89" s="65">
        <v>17613600</v>
      </c>
      <c r="H89" s="66">
        <v>4323900</v>
      </c>
      <c r="I89" s="36">
        <v>5</v>
      </c>
      <c r="J89" s="39">
        <v>40695</v>
      </c>
      <c r="K89" s="36"/>
      <c r="L89" s="36">
        <v>126.2</v>
      </c>
      <c r="M89" s="36">
        <v>120.7</v>
      </c>
      <c r="N89" s="36">
        <v>0.7772</v>
      </c>
      <c r="O89" s="36">
        <v>10.3788</v>
      </c>
      <c r="P89" s="36">
        <v>7.6763000000000003</v>
      </c>
      <c r="Q89" s="36">
        <f t="shared" si="30"/>
        <v>6.8991000000000007</v>
      </c>
      <c r="R89" s="36">
        <v>0.79630000000000001</v>
      </c>
      <c r="S89" s="36">
        <v>10.6533</v>
      </c>
      <c r="T89" s="36">
        <v>7.7864000000000004</v>
      </c>
      <c r="U89" s="36">
        <f t="shared" si="31"/>
        <v>6.9901</v>
      </c>
      <c r="V89" s="20">
        <f t="shared" si="32"/>
        <v>33.526997340733026</v>
      </c>
      <c r="W89" s="20">
        <f t="shared" si="33"/>
        <v>34.385589441769213</v>
      </c>
      <c r="X89" s="21">
        <f t="shared" si="37"/>
        <v>0.84455699168142362</v>
      </c>
      <c r="Y89" s="21">
        <f t="shared" si="38"/>
        <v>0.83364835309246899</v>
      </c>
      <c r="Z89" s="36">
        <v>12.341699999999999</v>
      </c>
      <c r="AA89" s="36">
        <v>2.0284</v>
      </c>
      <c r="AB89" s="40">
        <f t="shared" si="39"/>
        <v>8.0979337078651685</v>
      </c>
      <c r="AC89" s="40">
        <v>0.58799999999999997</v>
      </c>
      <c r="AD89" s="40">
        <f t="shared" si="49"/>
        <v>7.2611115528014425</v>
      </c>
      <c r="AE89" s="40">
        <v>12.726100000000001</v>
      </c>
      <c r="AF89" s="40">
        <v>2.0304000000000002</v>
      </c>
      <c r="AG89" s="40">
        <f t="shared" si="40"/>
        <v>8.3501555020510079</v>
      </c>
      <c r="AH89" s="40">
        <v>2.8769999999999998</v>
      </c>
      <c r="AI89" s="40">
        <f t="shared" si="41"/>
        <v>34.454448175166753</v>
      </c>
      <c r="AJ89" s="40">
        <f t="shared" si="42"/>
        <v>0.97119059365590399</v>
      </c>
      <c r="AK89" s="77">
        <f t="shared" si="43"/>
        <v>40.481571947007083</v>
      </c>
      <c r="AL89" s="88">
        <v>0.72</v>
      </c>
      <c r="AM89" s="86">
        <f t="shared" si="44"/>
        <v>8.8911570034303384</v>
      </c>
      <c r="AN89" s="88">
        <v>0.27500000000000002</v>
      </c>
      <c r="AO89" s="86">
        <f t="shared" si="45"/>
        <v>3.293351841560952</v>
      </c>
      <c r="AP89" s="86">
        <f t="shared" si="46"/>
        <v>0.77126898073199734</v>
      </c>
      <c r="AQ89" s="86">
        <f t="shared" si="47"/>
        <v>32.148355778926835</v>
      </c>
      <c r="AR89" s="86">
        <f t="shared" si="48"/>
        <v>125.92112711886388</v>
      </c>
      <c r="AS89" s="73">
        <f t="shared" si="34"/>
        <v>7.6202772492525144</v>
      </c>
      <c r="AT89" s="41">
        <v>7.6196999999999999</v>
      </c>
      <c r="AU89" s="20">
        <v>4.1500000000000004</v>
      </c>
      <c r="AV89" s="20">
        <v>3.52</v>
      </c>
      <c r="AW89" s="42">
        <v>5.3361000000000001</v>
      </c>
      <c r="AX89" s="42">
        <v>0.27833459999999999</v>
      </c>
      <c r="AY89" s="40">
        <f t="shared" si="51"/>
        <v>19.171529518787821</v>
      </c>
      <c r="AZ89" s="20">
        <f t="shared" si="35"/>
        <v>2224.2154884683619</v>
      </c>
      <c r="BA89" s="68">
        <f t="shared" si="36"/>
        <v>116.01659044932556</v>
      </c>
      <c r="BB89" s="97">
        <v>0.51982332313124091</v>
      </c>
      <c r="BC89" s="97">
        <v>0.13405743896501662</v>
      </c>
      <c r="BD89" s="97">
        <v>0.14699999999999999</v>
      </c>
      <c r="BE89" s="97">
        <v>0.22565872319992683</v>
      </c>
      <c r="BF89" s="97">
        <v>5.9684986236855898E-2</v>
      </c>
      <c r="BG89" s="97">
        <v>0.10399047037205209</v>
      </c>
      <c r="BH89" s="97">
        <v>3.2025502140556705E-3</v>
      </c>
      <c r="BI89" s="97">
        <v>0.14625830439064269</v>
      </c>
    </row>
    <row r="90" spans="1:61" x14ac:dyDescent="0.2">
      <c r="A90" s="43">
        <v>84</v>
      </c>
      <c r="B90" s="43">
        <v>7</v>
      </c>
      <c r="C90" s="44" t="s">
        <v>98</v>
      </c>
      <c r="D90" s="44" t="s">
        <v>98</v>
      </c>
      <c r="E90" s="44" t="s">
        <v>244</v>
      </c>
      <c r="F90" s="45">
        <v>3</v>
      </c>
      <c r="G90" s="63">
        <v>17614040</v>
      </c>
      <c r="H90" s="64">
        <v>4324800</v>
      </c>
      <c r="I90" s="43">
        <v>5</v>
      </c>
      <c r="J90" s="46">
        <v>40695</v>
      </c>
      <c r="K90" s="43"/>
      <c r="L90" s="43">
        <v>98.4</v>
      </c>
      <c r="M90" s="43">
        <v>91.7</v>
      </c>
      <c r="N90" s="43">
        <v>0.77110000000000001</v>
      </c>
      <c r="O90" s="43">
        <v>10.760199999999999</v>
      </c>
      <c r="P90" s="43">
        <v>7.8349000000000002</v>
      </c>
      <c r="Q90" s="43">
        <f t="shared" si="30"/>
        <v>7.0638000000000005</v>
      </c>
      <c r="R90" s="43">
        <v>0.77080000000000004</v>
      </c>
      <c r="S90" s="43">
        <v>10.336</v>
      </c>
      <c r="T90" s="43">
        <v>7.4785000000000004</v>
      </c>
      <c r="U90" s="43">
        <f t="shared" si="31"/>
        <v>6.7077</v>
      </c>
      <c r="V90" s="18">
        <f t="shared" si="32"/>
        <v>34.352521328599835</v>
      </c>
      <c r="W90" s="18">
        <f t="shared" si="33"/>
        <v>35.103521671826627</v>
      </c>
      <c r="X90" s="19">
        <f t="shared" si="37"/>
        <v>0.63367092570183114</v>
      </c>
      <c r="Y90" s="19">
        <f t="shared" si="38"/>
        <v>0.62642179607299986</v>
      </c>
      <c r="Z90" s="43">
        <v>12.5345</v>
      </c>
      <c r="AA90" s="43">
        <v>2.077</v>
      </c>
      <c r="AB90" s="47">
        <f t="shared" si="39"/>
        <v>8.1344490760448913</v>
      </c>
      <c r="AC90" s="47">
        <v>5.0000000000000001E-3</v>
      </c>
      <c r="AD90" s="47">
        <f t="shared" si="49"/>
        <v>6.1466977705035758E-2</v>
      </c>
      <c r="AE90" s="47">
        <v>12.079800000000001</v>
      </c>
      <c r="AF90" s="47">
        <v>2.0962999999999998</v>
      </c>
      <c r="AG90" s="47">
        <f t="shared" si="40"/>
        <v>7.8393647890866864</v>
      </c>
      <c r="AH90" s="47">
        <v>0.41399999999999998</v>
      </c>
      <c r="AI90" s="47">
        <f t="shared" si="41"/>
        <v>5.2810401242755853</v>
      </c>
      <c r="AJ90" s="47">
        <f t="shared" si="42"/>
        <v>0.18641332666323393</v>
      </c>
      <c r="AK90" s="78">
        <f t="shared" si="43"/>
        <v>5.838668545016291</v>
      </c>
      <c r="AL90" s="89">
        <v>0.82399999999999995</v>
      </c>
      <c r="AM90" s="87">
        <f t="shared" si="44"/>
        <v>10.129757925789892</v>
      </c>
      <c r="AN90" s="89">
        <v>1.9610000000000001</v>
      </c>
      <c r="AO90" s="87">
        <f t="shared" si="45"/>
        <v>25.014781844696675</v>
      </c>
      <c r="AP90" s="87">
        <f t="shared" si="46"/>
        <v>0.71802132376704764</v>
      </c>
      <c r="AQ90" s="87">
        <f t="shared" si="47"/>
        <v>22.489210362643348</v>
      </c>
      <c r="AR90" s="87">
        <f t="shared" si="48"/>
        <v>25.962087822855967</v>
      </c>
      <c r="AS90" s="74">
        <f t="shared" si="34"/>
        <v>7.7045783204377063</v>
      </c>
      <c r="AT90" s="48">
        <v>7.7008999999999999</v>
      </c>
      <c r="AU90" s="18">
        <v>4.8899999999999997</v>
      </c>
      <c r="AV90" s="18">
        <v>3.79</v>
      </c>
      <c r="AW90" s="49">
        <v>5.2245856666666661</v>
      </c>
      <c r="AX90" s="49">
        <v>0.30510983333333336</v>
      </c>
      <c r="AY90" s="47">
        <v>17.123975975492083</v>
      </c>
      <c r="AZ90" s="18">
        <f t="shared" si="35"/>
        <v>1636.397168525292</v>
      </c>
      <c r="BA90" s="69">
        <f t="shared" si="36"/>
        <v>95.563724898100162</v>
      </c>
      <c r="BB90" s="98">
        <v>0.24291403432755473</v>
      </c>
      <c r="BC90" s="98">
        <v>0.11692116234793291</v>
      </c>
      <c r="BD90" s="98">
        <v>4.9000000000000002E-2</v>
      </c>
      <c r="BE90" s="98">
        <v>0.20092838116959122</v>
      </c>
      <c r="BF90" s="98">
        <v>4.817888166205448E-2</v>
      </c>
      <c r="BG90" s="98">
        <v>1.8269754249666908E-2</v>
      </c>
      <c r="BH90" s="98">
        <v>4.076525745611531E-3</v>
      </c>
      <c r="BI90" s="98">
        <v>4.9379000190202645E-2</v>
      </c>
    </row>
    <row r="91" spans="1:61" x14ac:dyDescent="0.2">
      <c r="A91" s="36">
        <v>85</v>
      </c>
      <c r="B91" s="36">
        <v>3</v>
      </c>
      <c r="C91" s="37" t="s">
        <v>99</v>
      </c>
      <c r="D91" s="37" t="s">
        <v>71</v>
      </c>
      <c r="E91" s="37" t="s">
        <v>234</v>
      </c>
      <c r="F91" s="38">
        <v>8</v>
      </c>
      <c r="G91" s="65">
        <v>17613550</v>
      </c>
      <c r="H91" s="66">
        <v>4324150</v>
      </c>
      <c r="I91" s="36">
        <v>5</v>
      </c>
      <c r="J91" s="39">
        <v>40694</v>
      </c>
      <c r="K91" s="36"/>
      <c r="L91" s="36">
        <v>126.9</v>
      </c>
      <c r="M91" s="36">
        <v>106.7</v>
      </c>
      <c r="N91" s="36">
        <v>0.78469999999999995</v>
      </c>
      <c r="O91" s="36">
        <v>10.504799999999999</v>
      </c>
      <c r="P91" s="36">
        <v>7.3451000000000004</v>
      </c>
      <c r="Q91" s="36">
        <f t="shared" si="30"/>
        <v>6.5604000000000005</v>
      </c>
      <c r="R91" s="36">
        <v>0.75260000000000005</v>
      </c>
      <c r="S91" s="36">
        <v>10.588900000000001</v>
      </c>
      <c r="T91" s="36">
        <v>7.4001999999999999</v>
      </c>
      <c r="U91" s="36">
        <f t="shared" si="31"/>
        <v>6.6475999999999997</v>
      </c>
      <c r="V91" s="20">
        <f t="shared" si="32"/>
        <v>37.548549234635587</v>
      </c>
      <c r="W91" s="20">
        <f t="shared" si="33"/>
        <v>37.221052233943098</v>
      </c>
      <c r="X91" s="21">
        <f t="shared" si="37"/>
        <v>0.70142839964888248</v>
      </c>
      <c r="Y91" s="21">
        <f t="shared" si="38"/>
        <v>0.70510670806718656</v>
      </c>
      <c r="Z91" s="36">
        <v>12.1808</v>
      </c>
      <c r="AA91" s="36">
        <v>2.2082999999999999</v>
      </c>
      <c r="AB91" s="40">
        <f t="shared" si="39"/>
        <v>7.6469780694878589</v>
      </c>
      <c r="AC91" s="40">
        <v>0.86799999999999999</v>
      </c>
      <c r="AD91" s="40">
        <f t="shared" si="49"/>
        <v>11.350889097791445</v>
      </c>
      <c r="AE91" s="40">
        <v>11.8901</v>
      </c>
      <c r="AF91" s="40">
        <v>1.9655</v>
      </c>
      <c r="AG91" s="40">
        <f t="shared" si="40"/>
        <v>7.4644796683319319</v>
      </c>
      <c r="AH91" s="40">
        <v>3.4775</v>
      </c>
      <c r="AI91" s="40">
        <f t="shared" si="41"/>
        <v>46.587306209075763</v>
      </c>
      <c r="AJ91" s="40">
        <f t="shared" si="42"/>
        <v>1.2584434682601542</v>
      </c>
      <c r="AK91" s="77">
        <f t="shared" si="43"/>
        <v>44.366846559678507</v>
      </c>
      <c r="AL91" s="88">
        <v>0.30599999999999999</v>
      </c>
      <c r="AM91" s="86">
        <f t="shared" si="44"/>
        <v>4.001580718806661</v>
      </c>
      <c r="AN91" s="88">
        <v>0.26100000000000001</v>
      </c>
      <c r="AO91" s="86">
        <f t="shared" si="45"/>
        <v>3.4965598621333647</v>
      </c>
      <c r="AP91" s="86">
        <f t="shared" si="46"/>
        <v>1.2404070090932509</v>
      </c>
      <c r="AQ91" s="86">
        <f t="shared" si="47"/>
        <v>43.730965142260345</v>
      </c>
      <c r="AR91" s="86">
        <f t="shared" si="48"/>
        <v>101.45407588272883</v>
      </c>
      <c r="AS91" s="73">
        <f t="shared" si="34"/>
        <v>7.9644533365425128</v>
      </c>
      <c r="AT91" s="41">
        <v>7.9633000000000003</v>
      </c>
      <c r="AU91" s="20">
        <v>4.0999999999999996</v>
      </c>
      <c r="AV91" s="20">
        <v>3.69</v>
      </c>
      <c r="AW91" s="42">
        <v>6.7015310000000001</v>
      </c>
      <c r="AX91" s="42">
        <v>0.37785429999999998</v>
      </c>
      <c r="AY91" s="40">
        <f t="shared" ref="AY91:AY119" si="52">(AW91/AX91)</f>
        <v>17.735754231194406</v>
      </c>
      <c r="AZ91" s="20">
        <f t="shared" si="35"/>
        <v>2362.6472312101005</v>
      </c>
      <c r="BA91" s="68">
        <f t="shared" si="36"/>
        <v>133.21380080101554</v>
      </c>
      <c r="BB91" s="97">
        <v>0.19675466367637312</v>
      </c>
      <c r="BC91" s="97">
        <v>0.22700257956089326</v>
      </c>
      <c r="BD91" s="97">
        <v>7.2999999999999995E-2</v>
      </c>
      <c r="BE91" s="97">
        <v>0.16187184926026224</v>
      </c>
      <c r="BF91" s="97">
        <v>7.4828554749898343E-2</v>
      </c>
      <c r="BG91" s="97">
        <v>0.2019311226242545</v>
      </c>
      <c r="BH91" s="97">
        <v>5.9888595927684437E-3</v>
      </c>
      <c r="BI91" s="97">
        <v>7.7914134796554207E-2</v>
      </c>
    </row>
    <row r="92" spans="1:61" x14ac:dyDescent="0.2">
      <c r="A92" s="43">
        <v>86</v>
      </c>
      <c r="B92" s="43">
        <v>7</v>
      </c>
      <c r="C92" s="44" t="s">
        <v>100</v>
      </c>
      <c r="D92" s="44" t="s">
        <v>100</v>
      </c>
      <c r="E92" s="44" t="s">
        <v>241</v>
      </c>
      <c r="F92" s="45">
        <v>9</v>
      </c>
      <c r="G92" s="63">
        <v>17613920</v>
      </c>
      <c r="H92" s="64">
        <v>4324560</v>
      </c>
      <c r="I92" s="43">
        <v>5</v>
      </c>
      <c r="J92" s="46">
        <v>40697</v>
      </c>
      <c r="K92" s="43"/>
      <c r="L92" s="43">
        <v>140.69999999999999</v>
      </c>
      <c r="M92" s="43">
        <v>118.1</v>
      </c>
      <c r="N92" s="43">
        <v>0.77739999999999998</v>
      </c>
      <c r="O92" s="43">
        <v>10.5786</v>
      </c>
      <c r="P92" s="43">
        <v>8.3651999999999997</v>
      </c>
      <c r="Q92" s="43">
        <f t="shared" si="30"/>
        <v>7.5877999999999997</v>
      </c>
      <c r="R92" s="43">
        <v>0.77980000000000005</v>
      </c>
      <c r="S92" s="43">
        <v>10.776300000000001</v>
      </c>
      <c r="T92" s="43">
        <v>8.4019999999999992</v>
      </c>
      <c r="U92" s="43">
        <f t="shared" si="31"/>
        <v>7.6221999999999994</v>
      </c>
      <c r="V92" s="18">
        <f t="shared" si="32"/>
        <v>28.272172121074625</v>
      </c>
      <c r="W92" s="18">
        <f t="shared" si="33"/>
        <v>29.268858513590018</v>
      </c>
      <c r="X92" s="19">
        <f t="shared" si="37"/>
        <v>0.89169015500011439</v>
      </c>
      <c r="Y92" s="19">
        <f t="shared" si="38"/>
        <v>0.87929976942579136</v>
      </c>
      <c r="Z92" s="43">
        <v>12.2439</v>
      </c>
      <c r="AA92" s="43">
        <v>2.1535000000000002</v>
      </c>
      <c r="AB92" s="47">
        <f t="shared" si="39"/>
        <v>8.6602502324545512</v>
      </c>
      <c r="AC92" s="47">
        <v>0.28999999999999998</v>
      </c>
      <c r="AD92" s="47">
        <f t="shared" si="49"/>
        <v>3.348633032717879</v>
      </c>
      <c r="AE92" s="47">
        <v>12.5634</v>
      </c>
      <c r="AF92" s="47">
        <v>2.1642999999999999</v>
      </c>
      <c r="AG92" s="47">
        <f t="shared" si="40"/>
        <v>8.8862362295036306</v>
      </c>
      <c r="AH92" s="47">
        <v>2.2979999999999996</v>
      </c>
      <c r="AI92" s="47">
        <f t="shared" si="41"/>
        <v>25.860217314168363</v>
      </c>
      <c r="AJ92" s="47">
        <f t="shared" si="42"/>
        <v>0.8039851529089459</v>
      </c>
      <c r="AK92" s="78">
        <f t="shared" si="43"/>
        <v>35.347197978729788</v>
      </c>
      <c r="AL92" s="89">
        <v>0.625</v>
      </c>
      <c r="AM92" s="87">
        <f t="shared" si="44"/>
        <v>7.2168815360299119</v>
      </c>
      <c r="AN92" s="89">
        <v>0.25600000000000001</v>
      </c>
      <c r="AO92" s="87">
        <f t="shared" si="45"/>
        <v>2.8808597182015236</v>
      </c>
      <c r="AP92" s="87">
        <f t="shared" si="46"/>
        <v>0.64912723084364632</v>
      </c>
      <c r="AQ92" s="87">
        <f t="shared" si="47"/>
        <v>28.538871220441031</v>
      </c>
      <c r="AR92" s="87">
        <f t="shared" si="48"/>
        <v>123.85632811367913</v>
      </c>
      <c r="AS92" s="74">
        <f t="shared" si="34"/>
        <v>7.0690220671197297</v>
      </c>
      <c r="AT92" s="48">
        <v>7.0697999999999999</v>
      </c>
      <c r="AU92" s="18">
        <v>4.8499999999999996</v>
      </c>
      <c r="AV92" s="18">
        <v>4.04</v>
      </c>
      <c r="AW92" s="49">
        <v>4.4116140000000001</v>
      </c>
      <c r="AX92" s="49">
        <v>0.2455609</v>
      </c>
      <c r="AY92" s="47">
        <f t="shared" si="52"/>
        <v>17.965457855872007</v>
      </c>
      <c r="AZ92" s="18">
        <f t="shared" si="35"/>
        <v>1939.5655864977964</v>
      </c>
      <c r="BA92" s="69">
        <f t="shared" si="36"/>
        <v>107.96082137499491</v>
      </c>
      <c r="BB92" s="98">
        <v>0.19403495943084711</v>
      </c>
      <c r="BC92" s="98">
        <v>0.22295955204604684</v>
      </c>
      <c r="BD92" s="98">
        <v>5.3999999999999999E-2</v>
      </c>
      <c r="BE92" s="98">
        <v>0.18522816762450312</v>
      </c>
      <c r="BF92" s="98">
        <v>5.5101245927049743E-2</v>
      </c>
      <c r="BG92" s="98">
        <v>1.7520056357438866E-2</v>
      </c>
      <c r="BH92" s="98">
        <v>3.1543450749327412E-3</v>
      </c>
      <c r="BI92" s="98">
        <v>5.0857055022415595E-2</v>
      </c>
    </row>
    <row r="93" spans="1:61" x14ac:dyDescent="0.2">
      <c r="A93" s="36">
        <v>87</v>
      </c>
      <c r="B93" s="36">
        <v>3</v>
      </c>
      <c r="C93" s="37" t="s">
        <v>101</v>
      </c>
      <c r="D93" s="37" t="s">
        <v>93</v>
      </c>
      <c r="E93" s="37" t="s">
        <v>235</v>
      </c>
      <c r="F93" s="38">
        <v>4</v>
      </c>
      <c r="G93" s="65">
        <v>17613600</v>
      </c>
      <c r="H93" s="66">
        <v>4324350</v>
      </c>
      <c r="I93" s="36">
        <v>5</v>
      </c>
      <c r="J93" s="39">
        <v>40695</v>
      </c>
      <c r="K93" s="36"/>
      <c r="L93" s="36">
        <v>128</v>
      </c>
      <c r="M93" s="36">
        <v>112.4</v>
      </c>
      <c r="N93" s="36">
        <v>0.77529999999999999</v>
      </c>
      <c r="O93" s="36">
        <v>10.7621</v>
      </c>
      <c r="P93" s="36">
        <v>7.1980000000000004</v>
      </c>
      <c r="Q93" s="36">
        <f t="shared" si="30"/>
        <v>6.4227000000000007</v>
      </c>
      <c r="R93" s="36">
        <v>0.74729999999999996</v>
      </c>
      <c r="S93" s="36">
        <v>10.4796</v>
      </c>
      <c r="T93" s="36">
        <v>6.8395000000000001</v>
      </c>
      <c r="U93" s="36">
        <f t="shared" si="31"/>
        <v>6.0922000000000001</v>
      </c>
      <c r="V93" s="20">
        <f t="shared" si="32"/>
        <v>40.321126917609014</v>
      </c>
      <c r="W93" s="20">
        <f t="shared" si="33"/>
        <v>41.866101759609144</v>
      </c>
      <c r="X93" s="21">
        <f t="shared" si="37"/>
        <v>0.70609529836428919</v>
      </c>
      <c r="Y93" s="21">
        <f t="shared" si="38"/>
        <v>0.6878158065494665</v>
      </c>
      <c r="Z93" s="36">
        <v>12.481</v>
      </c>
      <c r="AA93" s="36">
        <v>2.0474999999999999</v>
      </c>
      <c r="AB93" s="40">
        <f t="shared" si="39"/>
        <v>7.2556918393831831</v>
      </c>
      <c r="AC93" s="40">
        <v>1.0720000000000001</v>
      </c>
      <c r="AD93" s="40">
        <f t="shared" si="49"/>
        <v>14.774607628472992</v>
      </c>
      <c r="AE93" s="40">
        <v>11.969200000000001</v>
      </c>
      <c r="AF93" s="40">
        <v>2.1337999999999999</v>
      </c>
      <c r="AG93" s="40">
        <f t="shared" si="40"/>
        <v>6.9581625481888629</v>
      </c>
      <c r="AH93" s="40">
        <v>4.0609999999999999</v>
      </c>
      <c r="AI93" s="40">
        <f t="shared" si="41"/>
        <v>58.363109109272479</v>
      </c>
      <c r="AJ93" s="40">
        <f t="shared" si="42"/>
        <v>1.5567321957428388</v>
      </c>
      <c r="AK93" s="77">
        <f t="shared" si="43"/>
        <v>53.537250539819141</v>
      </c>
      <c r="AL93" s="88">
        <v>0.627</v>
      </c>
      <c r="AM93" s="86">
        <f t="shared" si="44"/>
        <v>8.6414915886684387</v>
      </c>
      <c r="AN93" s="88">
        <v>0.32800000000000001</v>
      </c>
      <c r="AO93" s="86">
        <f t="shared" si="45"/>
        <v>4.7138881526326948</v>
      </c>
      <c r="AP93" s="86">
        <f t="shared" si="46"/>
        <v>1.4164606444558481</v>
      </c>
      <c r="AQ93" s="86">
        <f t="shared" si="47"/>
        <v>48.713201030598817</v>
      </c>
      <c r="AR93" s="86">
        <f t="shared" si="48"/>
        <v>109.90296142967514</v>
      </c>
      <c r="AS93" s="73">
        <f t="shared" si="34"/>
        <v>8.6008338531236657</v>
      </c>
      <c r="AT93" s="41">
        <v>8.5954999999999995</v>
      </c>
      <c r="AU93" s="20">
        <v>4.21</v>
      </c>
      <c r="AV93" s="20">
        <v>3.82</v>
      </c>
      <c r="AW93" s="42">
        <v>4.6473880000000003</v>
      </c>
      <c r="AX93" s="42">
        <v>0.35190129999999997</v>
      </c>
      <c r="AY93" s="40">
        <f t="shared" si="52"/>
        <v>13.206509893541174</v>
      </c>
      <c r="AZ93" s="20">
        <f t="shared" si="35"/>
        <v>1598.273462784156</v>
      </c>
      <c r="BA93" s="68">
        <f t="shared" si="36"/>
        <v>121.02163824265287</v>
      </c>
      <c r="BB93" s="97">
        <v>0.20977510828239496</v>
      </c>
      <c r="BC93" s="97">
        <v>0.21105844664030735</v>
      </c>
      <c r="BD93" s="97">
        <v>0.124</v>
      </c>
      <c r="BE93" s="97">
        <v>0.20148823702967109</v>
      </c>
      <c r="BF93" s="97">
        <v>9.3537781591605862E-2</v>
      </c>
      <c r="BG93" s="97">
        <v>0.2373541605253362</v>
      </c>
      <c r="BH93" s="97">
        <v>8.0630351486427748E-3</v>
      </c>
      <c r="BI93" s="97">
        <v>0.13210217287554527</v>
      </c>
    </row>
    <row r="94" spans="1:61" x14ac:dyDescent="0.2">
      <c r="A94" s="43">
        <v>88</v>
      </c>
      <c r="B94" s="43">
        <v>7</v>
      </c>
      <c r="C94" s="44" t="s">
        <v>102</v>
      </c>
      <c r="D94" s="44" t="s">
        <v>102</v>
      </c>
      <c r="E94" s="44" t="s">
        <v>231</v>
      </c>
      <c r="F94" s="45">
        <v>9</v>
      </c>
      <c r="G94" s="63">
        <v>17613520</v>
      </c>
      <c r="H94" s="64">
        <v>4324560</v>
      </c>
      <c r="I94" s="43">
        <v>4</v>
      </c>
      <c r="J94" s="46">
        <v>40695</v>
      </c>
      <c r="K94" s="43"/>
      <c r="L94" s="43">
        <v>110.9</v>
      </c>
      <c r="M94" s="43">
        <v>99.2</v>
      </c>
      <c r="N94" s="43">
        <v>0.77170000000000005</v>
      </c>
      <c r="O94" s="43">
        <v>10.824299999999999</v>
      </c>
      <c r="P94" s="43">
        <v>8.0077999999999996</v>
      </c>
      <c r="Q94" s="43">
        <f t="shared" si="30"/>
        <v>7.2360999999999995</v>
      </c>
      <c r="R94" s="43">
        <v>0.75690000000000002</v>
      </c>
      <c r="S94" s="43">
        <v>10.527900000000001</v>
      </c>
      <c r="T94" s="43">
        <v>7.7397999999999998</v>
      </c>
      <c r="U94" s="43">
        <f t="shared" si="31"/>
        <v>6.9828999999999999</v>
      </c>
      <c r="V94" s="18">
        <f t="shared" si="32"/>
        <v>33.149487726689024</v>
      </c>
      <c r="W94" s="18">
        <f t="shared" si="33"/>
        <v>33.672432298939015</v>
      </c>
      <c r="X94" s="19">
        <f t="shared" si="37"/>
        <v>0.87257510756742762</v>
      </c>
      <c r="Y94" s="19">
        <f t="shared" si="38"/>
        <v>0.86574930472963818</v>
      </c>
      <c r="Z94" s="43">
        <v>12.417</v>
      </c>
      <c r="AA94" s="43">
        <v>2.2370999999999999</v>
      </c>
      <c r="AB94" s="47">
        <f t="shared" si="39"/>
        <v>8.2358940814407422</v>
      </c>
      <c r="AC94" s="47">
        <v>2.1310000000000002</v>
      </c>
      <c r="AD94" s="47">
        <f t="shared" si="49"/>
        <v>25.874543539870473</v>
      </c>
      <c r="AE94" s="47">
        <v>12.758699999999999</v>
      </c>
      <c r="AF94" s="47">
        <v>2.1312000000000002</v>
      </c>
      <c r="AG94" s="47">
        <f t="shared" si="40"/>
        <v>8.4625353802752681</v>
      </c>
      <c r="AH94" s="47">
        <v>3.9005000000000001</v>
      </c>
      <c r="AI94" s="47">
        <f t="shared" si="41"/>
        <v>46.091387801951207</v>
      </c>
      <c r="AJ94" s="47">
        <f t="shared" si="42"/>
        <v>0.72203015221716904</v>
      </c>
      <c r="AK94" s="78">
        <f t="shared" si="43"/>
        <v>31.254855113792445</v>
      </c>
      <c r="AL94" s="89">
        <v>0.40899999999999997</v>
      </c>
      <c r="AM94" s="87">
        <f t="shared" si="44"/>
        <v>4.9660667798249749</v>
      </c>
      <c r="AN94" s="89">
        <v>0.27700000000000002</v>
      </c>
      <c r="AO94" s="87">
        <f t="shared" si="45"/>
        <v>3.2732507168671927</v>
      </c>
      <c r="AP94" s="87">
        <f t="shared" si="46"/>
        <v>0.66157243568296253</v>
      </c>
      <c r="AQ94" s="87">
        <f t="shared" si="47"/>
        <v>28.637793811040904</v>
      </c>
      <c r="AR94" s="87">
        <f t="shared" si="48"/>
        <v>109.1384878319173</v>
      </c>
      <c r="AS94" s="74">
        <f t="shared" si="34"/>
        <v>7.5383436681035105</v>
      </c>
      <c r="AT94" s="48">
        <v>7.5346000000000002</v>
      </c>
      <c r="AU94" s="18">
        <v>4.2300000000000004</v>
      </c>
      <c r="AV94" s="18">
        <v>3.79</v>
      </c>
      <c r="AW94" s="49">
        <v>4.4237209999999996</v>
      </c>
      <c r="AX94" s="49">
        <v>0.31622430000000001</v>
      </c>
      <c r="AY94" s="47">
        <f t="shared" si="52"/>
        <v>13.989187421713003</v>
      </c>
      <c r="AZ94" s="18">
        <f t="shared" si="35"/>
        <v>1914.9166900339499</v>
      </c>
      <c r="BA94" s="69">
        <f t="shared" si="36"/>
        <v>136.8854839318083</v>
      </c>
      <c r="BB94" s="98">
        <v>0.18546234532293171</v>
      </c>
      <c r="BC94" s="98">
        <v>0.27368117589607954</v>
      </c>
      <c r="BD94" s="98">
        <v>0.13200000000000001</v>
      </c>
      <c r="BE94" s="98">
        <v>0.14684548848804732</v>
      </c>
      <c r="BF94" s="98">
        <v>7.6650486699831086E-2</v>
      </c>
      <c r="BG94" s="98">
        <v>9.208348208677157E-2</v>
      </c>
      <c r="BH94" s="98">
        <v>4.5529862521377293E-3</v>
      </c>
      <c r="BI94" s="98">
        <v>0.12676014972144337</v>
      </c>
    </row>
    <row r="95" spans="1:61" x14ac:dyDescent="0.2">
      <c r="A95" s="36">
        <v>89</v>
      </c>
      <c r="B95" s="36">
        <v>3</v>
      </c>
      <c r="C95" s="37" t="s">
        <v>103</v>
      </c>
      <c r="D95" s="37" t="s">
        <v>62</v>
      </c>
      <c r="E95" s="37" t="s">
        <v>237</v>
      </c>
      <c r="F95" s="38">
        <v>3</v>
      </c>
      <c r="G95" s="65">
        <v>17613700</v>
      </c>
      <c r="H95" s="66">
        <v>4324400</v>
      </c>
      <c r="I95" s="36">
        <v>5</v>
      </c>
      <c r="J95" s="39">
        <v>40696</v>
      </c>
      <c r="K95" s="36"/>
      <c r="L95" s="36">
        <v>132.4</v>
      </c>
      <c r="M95" s="36">
        <v>124.8</v>
      </c>
      <c r="N95" s="36">
        <v>0.78100000000000003</v>
      </c>
      <c r="O95" s="36">
        <v>10.329800000000001</v>
      </c>
      <c r="P95" s="36">
        <v>8.0228999999999999</v>
      </c>
      <c r="Q95" s="36">
        <f t="shared" si="30"/>
        <v>7.2419000000000002</v>
      </c>
      <c r="R95" s="36">
        <v>0.74480000000000002</v>
      </c>
      <c r="S95" s="36">
        <v>10.549899999999999</v>
      </c>
      <c r="T95" s="36">
        <v>8.0793999999999997</v>
      </c>
      <c r="U95" s="36">
        <f t="shared" si="31"/>
        <v>7.3346</v>
      </c>
      <c r="V95" s="20">
        <f t="shared" si="32"/>
        <v>29.893124745880851</v>
      </c>
      <c r="W95" s="20">
        <f t="shared" si="33"/>
        <v>30.477066133328272</v>
      </c>
      <c r="X95" s="21">
        <f t="shared" si="37"/>
        <v>0.92098295070674407</v>
      </c>
      <c r="Y95" s="21">
        <f t="shared" si="38"/>
        <v>0.91331180490111918</v>
      </c>
      <c r="Z95" s="36">
        <v>12.7475</v>
      </c>
      <c r="AA95" s="36">
        <v>2.1619999999999999</v>
      </c>
      <c r="AB95" s="40">
        <f t="shared" si="39"/>
        <v>8.8624359946539801</v>
      </c>
      <c r="AC95" s="40">
        <v>0.38200000000000001</v>
      </c>
      <c r="AD95" s="40">
        <f t="shared" si="49"/>
        <v>4.3103273211838262</v>
      </c>
      <c r="AE95" s="40">
        <v>12.1889</v>
      </c>
      <c r="AF95" s="40">
        <v>2.1587000000000001</v>
      </c>
      <c r="AG95" s="40">
        <f t="shared" si="40"/>
        <v>8.4740808860747503</v>
      </c>
      <c r="AH95" s="40">
        <v>3.0539999999999998</v>
      </c>
      <c r="AI95" s="40">
        <f t="shared" si="41"/>
        <v>36.039306693644654</v>
      </c>
      <c r="AJ95" s="40">
        <f t="shared" si="42"/>
        <v>1.1331778347307437</v>
      </c>
      <c r="AK95" s="77">
        <f t="shared" si="43"/>
        <v>51.747234675593887</v>
      </c>
      <c r="AL95" s="88">
        <v>0.63200000000000001</v>
      </c>
      <c r="AM95" s="86">
        <f t="shared" si="44"/>
        <v>7.1312221648905174</v>
      </c>
      <c r="AN95" s="88">
        <v>0.35499999999999998</v>
      </c>
      <c r="AO95" s="86">
        <f t="shared" si="45"/>
        <v>4.1892448841662908</v>
      </c>
      <c r="AP95" s="86">
        <f t="shared" si="46"/>
        <v>1.0281072175620214</v>
      </c>
      <c r="AQ95" s="86">
        <f t="shared" si="47"/>
        <v>46.949122925171871</v>
      </c>
      <c r="AR95" s="86">
        <f t="shared" si="48"/>
        <v>110.21981125838987</v>
      </c>
      <c r="AS95" s="73">
        <f t="shared" si="34"/>
        <v>7.1918714040302127</v>
      </c>
      <c r="AT95" s="41">
        <v>7.1916000000000002</v>
      </c>
      <c r="AU95" s="20">
        <v>4.26</v>
      </c>
      <c r="AV95" s="20">
        <v>3.56</v>
      </c>
      <c r="AW95" s="42">
        <v>3.7858890000000001</v>
      </c>
      <c r="AX95" s="42">
        <v>0.21953619999999999</v>
      </c>
      <c r="AY95" s="40">
        <f t="shared" si="52"/>
        <v>17.244941836471618</v>
      </c>
      <c r="AZ95" s="20">
        <f t="shared" si="35"/>
        <v>1728.8485578726466</v>
      </c>
      <c r="BA95" s="68">
        <f t="shared" si="36"/>
        <v>100.25250153156654</v>
      </c>
      <c r="BB95" s="97">
        <v>0.23445608604803569</v>
      </c>
      <c r="BC95" s="97">
        <v>0.10644482757551439</v>
      </c>
      <c r="BD95" s="97">
        <v>8.3000000000000004E-2</v>
      </c>
      <c r="BE95" s="97">
        <v>0.12270835761651454</v>
      </c>
      <c r="BF95" s="97">
        <v>5.7305579055620184E-2</v>
      </c>
      <c r="BG95" s="97">
        <v>8.8751253063248728E-2</v>
      </c>
      <c r="BH95" s="97">
        <v>4.6602606449186899E-3</v>
      </c>
      <c r="BI95" s="97">
        <v>8.0841541407404502E-2</v>
      </c>
    </row>
    <row r="96" spans="1:61" x14ac:dyDescent="0.2">
      <c r="A96" s="43">
        <v>90</v>
      </c>
      <c r="B96" s="43">
        <v>7</v>
      </c>
      <c r="C96" s="44" t="s">
        <v>25</v>
      </c>
      <c r="D96" s="44" t="s">
        <v>25</v>
      </c>
      <c r="E96" s="44" t="s">
        <v>246</v>
      </c>
      <c r="F96" s="45">
        <v>3</v>
      </c>
      <c r="G96" s="63">
        <v>17613960</v>
      </c>
      <c r="H96" s="64">
        <v>4324800</v>
      </c>
      <c r="I96" s="43">
        <v>5</v>
      </c>
      <c r="J96" s="46">
        <v>40695</v>
      </c>
      <c r="K96" s="43"/>
      <c r="L96" s="43">
        <v>104.7</v>
      </c>
      <c r="M96" s="43">
        <v>92.2</v>
      </c>
      <c r="N96" s="43">
        <v>0.74009999999999998</v>
      </c>
      <c r="O96" s="43">
        <v>10.549300000000001</v>
      </c>
      <c r="P96" s="43">
        <v>7.8452999999999999</v>
      </c>
      <c r="Q96" s="43">
        <f t="shared" si="30"/>
        <v>7.1052</v>
      </c>
      <c r="R96" s="43">
        <v>0.75290000000000001</v>
      </c>
      <c r="S96" s="43">
        <v>10.3733</v>
      </c>
      <c r="T96" s="43">
        <v>7.5373999999999999</v>
      </c>
      <c r="U96" s="43">
        <f t="shared" si="31"/>
        <v>6.7844999999999995</v>
      </c>
      <c r="V96" s="18">
        <f t="shared" si="32"/>
        <v>32.647663826035853</v>
      </c>
      <c r="W96" s="18">
        <f t="shared" si="33"/>
        <v>34.596512199589334</v>
      </c>
      <c r="X96" s="19">
        <f t="shared" si="37"/>
        <v>0.65367214686731512</v>
      </c>
      <c r="Y96" s="19">
        <f t="shared" si="38"/>
        <v>0.63475806054714357</v>
      </c>
      <c r="Z96" s="43">
        <v>12.415800000000001</v>
      </c>
      <c r="AA96" s="43">
        <v>2.1482999999999999</v>
      </c>
      <c r="AB96" s="47">
        <f t="shared" si="39"/>
        <v>8.1203662383233883</v>
      </c>
      <c r="AC96" s="47">
        <v>0.13300000000000001</v>
      </c>
      <c r="AD96" s="47">
        <f t="shared" si="49"/>
        <v>1.6378571618151609</v>
      </c>
      <c r="AE96" s="47">
        <v>12.0351</v>
      </c>
      <c r="AF96" s="47">
        <v>2.1882999999999999</v>
      </c>
      <c r="AG96" s="47">
        <f t="shared" si="40"/>
        <v>7.8713751602672239</v>
      </c>
      <c r="AH96" s="47">
        <v>0.80400000000000005</v>
      </c>
      <c r="AI96" s="47">
        <f t="shared" si="41"/>
        <v>10.214225387939777</v>
      </c>
      <c r="AJ96" s="47">
        <f t="shared" si="42"/>
        <v>0.30629886521873628</v>
      </c>
      <c r="AK96" s="78">
        <f t="shared" si="43"/>
        <v>9.7212836817018005</v>
      </c>
      <c r="AL96" s="89">
        <v>0.63500000000000001</v>
      </c>
      <c r="AM96" s="87">
        <f t="shared" si="44"/>
        <v>7.8198443440047161</v>
      </c>
      <c r="AN96" s="89">
        <v>2.0499999999999998</v>
      </c>
      <c r="AO96" s="87">
        <f t="shared" si="45"/>
        <v>26.043733887159874</v>
      </c>
      <c r="AP96" s="87">
        <f t="shared" si="46"/>
        <v>0.95715206318856338</v>
      </c>
      <c r="AQ96" s="87">
        <f t="shared" si="47"/>
        <v>30.377999363913478</v>
      </c>
      <c r="AR96" s="87">
        <f t="shared" si="48"/>
        <v>32.001066183607449</v>
      </c>
      <c r="AS96" s="74">
        <f t="shared" si="34"/>
        <v>7.6448522367160452</v>
      </c>
      <c r="AT96" s="48">
        <v>7.6429999999999998</v>
      </c>
      <c r="AU96" s="18">
        <v>4.04</v>
      </c>
      <c r="AV96" s="18">
        <v>3.74</v>
      </c>
      <c r="AW96" s="49">
        <v>6.7521839999999997</v>
      </c>
      <c r="AX96" s="49">
        <v>0.35682469999999999</v>
      </c>
      <c r="AY96" s="47">
        <f t="shared" si="52"/>
        <v>18.922972540858296</v>
      </c>
      <c r="AZ96" s="18">
        <f t="shared" si="35"/>
        <v>2143.0016101487272</v>
      </c>
      <c r="BA96" s="69">
        <f t="shared" si="36"/>
        <v>113.24867726365817</v>
      </c>
      <c r="BB96" s="98">
        <v>0.34333061016140831</v>
      </c>
      <c r="BC96" s="98">
        <v>0.18113773071060263</v>
      </c>
      <c r="BD96" s="98">
        <v>0.20399999999999999</v>
      </c>
      <c r="BE96" s="98">
        <v>0.22612367102648401</v>
      </c>
      <c r="BF96" s="98">
        <v>8.5647266335253755E-2</v>
      </c>
      <c r="BG96" s="98">
        <v>5.6598434301215556E-2</v>
      </c>
      <c r="BH96" s="98">
        <v>7.7622627740958983E-3</v>
      </c>
      <c r="BI96" s="98">
        <v>0.19060053361255916</v>
      </c>
    </row>
    <row r="97" spans="1:61" x14ac:dyDescent="0.2">
      <c r="A97" s="36">
        <v>91</v>
      </c>
      <c r="B97" s="36">
        <v>3</v>
      </c>
      <c r="C97" s="37" t="s">
        <v>106</v>
      </c>
      <c r="D97" s="37" t="s">
        <v>61</v>
      </c>
      <c r="E97" s="37" t="s">
        <v>239</v>
      </c>
      <c r="F97" s="38">
        <v>6</v>
      </c>
      <c r="G97" s="65">
        <v>17613800</v>
      </c>
      <c r="H97" s="66">
        <v>4324250</v>
      </c>
      <c r="I97" s="36">
        <v>5</v>
      </c>
      <c r="J97" s="39">
        <v>40697</v>
      </c>
      <c r="K97" s="36"/>
      <c r="L97" s="36">
        <v>141.9</v>
      </c>
      <c r="M97" s="36">
        <v>132.1</v>
      </c>
      <c r="N97" s="36">
        <v>0.76149999999999995</v>
      </c>
      <c r="O97" s="36">
        <v>10.7471</v>
      </c>
      <c r="P97" s="36">
        <v>7.7801</v>
      </c>
      <c r="Q97" s="36">
        <f t="shared" si="30"/>
        <v>7.0186000000000002</v>
      </c>
      <c r="R97" s="36">
        <v>0.77449999999999997</v>
      </c>
      <c r="S97" s="36">
        <v>10.371700000000001</v>
      </c>
      <c r="T97" s="36">
        <v>7.4513999999999996</v>
      </c>
      <c r="U97" s="36">
        <f t="shared" si="31"/>
        <v>6.6768999999999998</v>
      </c>
      <c r="V97" s="20">
        <f t="shared" si="32"/>
        <v>34.693079993672711</v>
      </c>
      <c r="W97" s="20">
        <f t="shared" si="33"/>
        <v>35.623861083525362</v>
      </c>
      <c r="X97" s="21">
        <f t="shared" si="37"/>
        <v>0.90810990871956165</v>
      </c>
      <c r="Y97" s="21">
        <f t="shared" si="38"/>
        <v>0.89516715272276826</v>
      </c>
      <c r="Z97" s="36">
        <v>12.2729</v>
      </c>
      <c r="AA97" s="36">
        <v>2.1757</v>
      </c>
      <c r="AB97" s="40">
        <f t="shared" si="39"/>
        <v>7.9008191530800156</v>
      </c>
      <c r="AC97" s="40">
        <v>0.65</v>
      </c>
      <c r="AD97" s="40">
        <f t="shared" si="49"/>
        <v>8.2269950419838072</v>
      </c>
      <c r="AE97" s="40">
        <v>12.61</v>
      </c>
      <c r="AF97" s="40">
        <v>2.1223000000000001</v>
      </c>
      <c r="AG97" s="40">
        <f t="shared" si="40"/>
        <v>8.1178311173674516</v>
      </c>
      <c r="AH97" s="40">
        <v>3.4344999999999999</v>
      </c>
      <c r="AI97" s="40">
        <f t="shared" si="41"/>
        <v>42.308098682321216</v>
      </c>
      <c r="AJ97" s="40">
        <f t="shared" si="42"/>
        <v>1.2171822728691932</v>
      </c>
      <c r="AK97" s="77">
        <f t="shared" si="43"/>
        <v>54.479079477447172</v>
      </c>
      <c r="AL97" s="88">
        <v>0.36799999999999999</v>
      </c>
      <c r="AM97" s="86">
        <f t="shared" si="44"/>
        <v>4.6577448853077561</v>
      </c>
      <c r="AN97" s="88">
        <v>0.45100000000000001</v>
      </c>
      <c r="AO97" s="86">
        <f t="shared" si="45"/>
        <v>5.5556711328364727</v>
      </c>
      <c r="AP97" s="86">
        <f t="shared" si="46"/>
        <v>1.2492510674237902</v>
      </c>
      <c r="AQ97" s="86">
        <f t="shared" si="47"/>
        <v>55.914426053081669</v>
      </c>
      <c r="AR97" s="86">
        <f t="shared" si="48"/>
        <v>97.432958402770936</v>
      </c>
      <c r="AS97" s="73">
        <f t="shared" si="34"/>
        <v>7.7668528808279307</v>
      </c>
      <c r="AT97" s="41">
        <v>7.7638999999999996</v>
      </c>
      <c r="AU97" s="20">
        <v>4.0599999999999996</v>
      </c>
      <c r="AV97" s="20">
        <v>3.41</v>
      </c>
      <c r="AW97" s="42">
        <v>4.3101399999999996</v>
      </c>
      <c r="AX97" s="42">
        <v>0.27342100000000003</v>
      </c>
      <c r="AY97" s="40">
        <f t="shared" si="52"/>
        <v>15.763748943936271</v>
      </c>
      <c r="AZ97" s="20">
        <f t="shared" si="35"/>
        <v>1929.1478758182561</v>
      </c>
      <c r="BA97" s="68">
        <f t="shared" si="36"/>
        <v>122.37874903230602</v>
      </c>
      <c r="BB97" s="97">
        <v>0.72643613113710714</v>
      </c>
      <c r="BC97" s="97">
        <v>0.16686386306962864</v>
      </c>
      <c r="BD97" s="97">
        <v>0.128</v>
      </c>
      <c r="BE97" s="97">
        <v>0.14650435646514959</v>
      </c>
      <c r="BF97" s="97">
        <v>7.8023240544283542E-2</v>
      </c>
      <c r="BG97" s="97">
        <v>0.10069608595658333</v>
      </c>
      <c r="BH97" s="97">
        <v>2.845857148101703E-3</v>
      </c>
      <c r="BI97" s="97">
        <v>0.1288393961055668</v>
      </c>
    </row>
    <row r="98" spans="1:61" ht="15.75" customHeight="1" x14ac:dyDescent="0.2">
      <c r="A98" s="43">
        <v>92</v>
      </c>
      <c r="B98" s="43">
        <v>7</v>
      </c>
      <c r="C98" s="44" t="s">
        <v>107</v>
      </c>
      <c r="D98" s="44" t="s">
        <v>107</v>
      </c>
      <c r="E98" s="44" t="s">
        <v>231</v>
      </c>
      <c r="F98" s="45">
        <v>11</v>
      </c>
      <c r="G98" s="63">
        <v>17613520</v>
      </c>
      <c r="H98" s="64">
        <v>4324480</v>
      </c>
      <c r="I98" s="43">
        <v>5</v>
      </c>
      <c r="J98" s="46">
        <v>40695</v>
      </c>
      <c r="K98" s="43"/>
      <c r="L98" s="43">
        <v>128</v>
      </c>
      <c r="M98" s="43">
        <v>124.1</v>
      </c>
      <c r="N98" s="43">
        <v>0.77559999999999996</v>
      </c>
      <c r="O98" s="43">
        <v>10.306800000000001</v>
      </c>
      <c r="P98" s="43">
        <v>7.2671000000000001</v>
      </c>
      <c r="Q98" s="43">
        <f t="shared" si="30"/>
        <v>6.4915000000000003</v>
      </c>
      <c r="R98" s="43">
        <v>0.79869999999999997</v>
      </c>
      <c r="S98" s="43">
        <v>10.598599999999999</v>
      </c>
      <c r="T98" s="43">
        <v>7.3960999999999997</v>
      </c>
      <c r="U98" s="43">
        <f t="shared" si="31"/>
        <v>6.5973999999999995</v>
      </c>
      <c r="V98" s="18">
        <f t="shared" si="32"/>
        <v>37.017308961074249</v>
      </c>
      <c r="W98" s="18">
        <f t="shared" si="33"/>
        <v>37.752155945124827</v>
      </c>
      <c r="X98" s="19">
        <f t="shared" si="37"/>
        <v>0.82275283767691432</v>
      </c>
      <c r="Y98" s="19">
        <f t="shared" si="38"/>
        <v>0.81315341549579034</v>
      </c>
      <c r="Z98" s="43">
        <v>12.8317</v>
      </c>
      <c r="AA98" s="43">
        <v>2.1294</v>
      </c>
      <c r="AB98" s="47">
        <f t="shared" si="39"/>
        <v>7.9874566055894167</v>
      </c>
      <c r="AC98" s="47">
        <v>3.996</v>
      </c>
      <c r="AD98" s="47">
        <f t="shared" si="49"/>
        <v>50.028440808100314</v>
      </c>
      <c r="AE98" s="47">
        <v>12.001899999999999</v>
      </c>
      <c r="AF98" s="47">
        <v>2.1753999999999998</v>
      </c>
      <c r="AG98" s="47">
        <f t="shared" si="40"/>
        <v>7.4709239956220621</v>
      </c>
      <c r="AH98" s="47">
        <v>9.3495000000000008</v>
      </c>
      <c r="AI98" s="47">
        <f t="shared" si="41"/>
        <v>125.14516284034985</v>
      </c>
      <c r="AJ98" s="47">
        <f t="shared" si="42"/>
        <v>2.6827400725803408</v>
      </c>
      <c r="AK98" s="78">
        <f t="shared" si="43"/>
        <v>109.07396264530642</v>
      </c>
      <c r="AL98" s="89">
        <v>4.79</v>
      </c>
      <c r="AM98" s="87">
        <f t="shared" si="44"/>
        <v>59.969026894594727</v>
      </c>
      <c r="AN98" s="89">
        <v>1.8149999999999999</v>
      </c>
      <c r="AO98" s="87">
        <f t="shared" si="45"/>
        <v>24.29418370557088</v>
      </c>
      <c r="AP98" s="87">
        <f t="shared" si="46"/>
        <v>1.4086385301152033</v>
      </c>
      <c r="AQ98" s="87">
        <f t="shared" si="47"/>
        <v>57.271961598107367</v>
      </c>
      <c r="AR98" s="87">
        <f t="shared" si="48"/>
        <v>190.44914754397189</v>
      </c>
      <c r="AS98" s="74">
        <f t="shared" si="34"/>
        <v>8.0324067056719315</v>
      </c>
      <c r="AT98" s="48">
        <v>8.0333000000000006</v>
      </c>
      <c r="AU98" s="18">
        <v>4.49</v>
      </c>
      <c r="AV98" s="18">
        <v>3.83</v>
      </c>
      <c r="AW98" s="49">
        <v>6.2556849999999997</v>
      </c>
      <c r="AX98" s="49">
        <v>0.50552649999999999</v>
      </c>
      <c r="AY98" s="47">
        <f t="shared" si="52"/>
        <v>12.374593616754018</v>
      </c>
      <c r="AZ98" s="18">
        <f t="shared" si="35"/>
        <v>2543.4158120078914</v>
      </c>
      <c r="BA98" s="69">
        <f t="shared" si="36"/>
        <v>205.53530004931631</v>
      </c>
      <c r="BB98" s="98">
        <v>0.17613445210573941</v>
      </c>
      <c r="BC98" s="98">
        <v>0.21472642246945692</v>
      </c>
      <c r="BD98" s="98">
        <v>0.14899999999999999</v>
      </c>
      <c r="BE98" s="98">
        <v>0.42730338501800308</v>
      </c>
      <c r="BF98" s="98">
        <v>0.10505361481912626</v>
      </c>
      <c r="BG98" s="98">
        <v>4.4669905393540446E-2</v>
      </c>
      <c r="BH98" s="98">
        <v>6.5604785877164899E-3</v>
      </c>
      <c r="BI98" s="98">
        <v>0.14498700004521747</v>
      </c>
    </row>
    <row r="99" spans="1:61" x14ac:dyDescent="0.2">
      <c r="A99" s="36">
        <v>93</v>
      </c>
      <c r="B99" s="36">
        <v>3</v>
      </c>
      <c r="C99" s="37" t="s">
        <v>108</v>
      </c>
      <c r="D99" s="37" t="s">
        <v>259</v>
      </c>
      <c r="E99" s="37" t="s">
        <v>239</v>
      </c>
      <c r="F99" s="38">
        <v>7</v>
      </c>
      <c r="G99" s="65">
        <v>17613800</v>
      </c>
      <c r="H99" s="66">
        <v>4324200</v>
      </c>
      <c r="I99" s="36">
        <v>5</v>
      </c>
      <c r="J99" s="39">
        <v>40697</v>
      </c>
      <c r="K99" s="36"/>
      <c r="L99" s="36">
        <v>106.1</v>
      </c>
      <c r="M99" s="36">
        <v>102.4</v>
      </c>
      <c r="N99" s="36">
        <v>0.77310000000000001</v>
      </c>
      <c r="O99" s="36">
        <v>10.720700000000001</v>
      </c>
      <c r="P99" s="36">
        <v>7.8832000000000004</v>
      </c>
      <c r="Q99" s="36">
        <f t="shared" si="30"/>
        <v>7.1101000000000001</v>
      </c>
      <c r="R99" s="36">
        <v>0.76390000000000002</v>
      </c>
      <c r="S99" s="36">
        <v>10.5867</v>
      </c>
      <c r="T99" s="36">
        <v>7.7140000000000004</v>
      </c>
      <c r="U99" s="36">
        <f t="shared" si="31"/>
        <v>6.9501000000000008</v>
      </c>
      <c r="V99" s="20">
        <f t="shared" si="32"/>
        <v>33.678770975775841</v>
      </c>
      <c r="W99" s="20">
        <f t="shared" si="33"/>
        <v>34.350647510555696</v>
      </c>
      <c r="X99" s="21">
        <f t="shared" si="37"/>
        <v>0.71487303706111094</v>
      </c>
      <c r="Y99" s="21">
        <f t="shared" si="38"/>
        <v>0.70763091525464183</v>
      </c>
      <c r="Z99" s="36">
        <v>11.7095</v>
      </c>
      <c r="AA99" s="36">
        <v>2.0988000000000002</v>
      </c>
      <c r="AB99" s="40">
        <f t="shared" si="39"/>
        <v>7.6872109297514823</v>
      </c>
      <c r="AC99" s="40">
        <v>0.53900000000000003</v>
      </c>
      <c r="AD99" s="40">
        <f t="shared" si="49"/>
        <v>7.0116457701704462</v>
      </c>
      <c r="AE99" s="40">
        <v>12.76</v>
      </c>
      <c r="AF99" s="40">
        <v>2.1861999999999999</v>
      </c>
      <c r="AG99" s="40">
        <f t="shared" si="40"/>
        <v>8.3768573776530939</v>
      </c>
      <c r="AH99" s="40">
        <v>2.371</v>
      </c>
      <c r="AI99" s="40">
        <f t="shared" si="41"/>
        <v>28.304170563117218</v>
      </c>
      <c r="AJ99" s="40">
        <f t="shared" si="42"/>
        <v>0.76044731403381327</v>
      </c>
      <c r="AK99" s="77">
        <f t="shared" si="43"/>
        <v>26.905801441634061</v>
      </c>
      <c r="AL99" s="88">
        <v>0.73799999999999999</v>
      </c>
      <c r="AM99" s="86">
        <f t="shared" si="44"/>
        <v>9.6003609988604612</v>
      </c>
      <c r="AN99" s="88">
        <v>0.501</v>
      </c>
      <c r="AO99" s="86">
        <f t="shared" si="45"/>
        <v>5.9807631598995057</v>
      </c>
      <c r="AP99" s="86">
        <f t="shared" si="46"/>
        <v>0.63117596264235054</v>
      </c>
      <c r="AQ99" s="86">
        <f t="shared" si="47"/>
        <v>22.331981206566805</v>
      </c>
      <c r="AR99" s="86">
        <f t="shared" si="48"/>
        <v>120.48103208022721</v>
      </c>
      <c r="AS99" s="73">
        <f t="shared" si="34"/>
        <v>7.6162213493331024</v>
      </c>
      <c r="AT99" s="41">
        <v>7.6138000000000003</v>
      </c>
      <c r="AU99" s="20">
        <v>4</v>
      </c>
      <c r="AV99" s="20">
        <v>3.2</v>
      </c>
      <c r="AW99" s="42">
        <v>6.1390770000000003</v>
      </c>
      <c r="AX99" s="42">
        <v>0.35813200000000001</v>
      </c>
      <c r="AY99" s="40">
        <f t="shared" si="52"/>
        <v>17.141939284956386</v>
      </c>
      <c r="AZ99" s="20">
        <f t="shared" si="35"/>
        <v>2172.1003381643604</v>
      </c>
      <c r="BA99" s="68">
        <f t="shared" si="36"/>
        <v>126.7126374709877</v>
      </c>
      <c r="BB99" s="97">
        <v>0.54673643818123097</v>
      </c>
      <c r="BC99" s="97">
        <v>0.30475536762714078</v>
      </c>
      <c r="BD99" s="97">
        <v>0.112</v>
      </c>
      <c r="BE99" s="97">
        <v>0.29325986180095137</v>
      </c>
      <c r="BF99" s="97">
        <v>7.9475728976797E-2</v>
      </c>
      <c r="BG99" s="97">
        <v>0.14686408497652781</v>
      </c>
      <c r="BH99" s="97">
        <v>2.0621750495446994E-3</v>
      </c>
      <c r="BI99" s="97">
        <v>0.12348496026910828</v>
      </c>
    </row>
    <row r="100" spans="1:61" x14ac:dyDescent="0.2">
      <c r="A100" s="43">
        <v>94</v>
      </c>
      <c r="B100" s="43">
        <v>7</v>
      </c>
      <c r="C100" s="44" t="s">
        <v>70</v>
      </c>
      <c r="D100" s="44" t="s">
        <v>70</v>
      </c>
      <c r="E100" s="44" t="s">
        <v>237</v>
      </c>
      <c r="F100" s="45">
        <v>4</v>
      </c>
      <c r="G100" s="63">
        <v>17613760</v>
      </c>
      <c r="H100" s="64">
        <v>4324760</v>
      </c>
      <c r="I100" s="43">
        <v>5</v>
      </c>
      <c r="J100" s="46">
        <v>40695</v>
      </c>
      <c r="K100" s="43" t="s">
        <v>143</v>
      </c>
      <c r="L100" s="43">
        <v>122</v>
      </c>
      <c r="M100" s="43">
        <v>102.4</v>
      </c>
      <c r="N100" s="43">
        <v>0.77810000000000001</v>
      </c>
      <c r="O100" s="43">
        <v>10.2019</v>
      </c>
      <c r="P100" s="43">
        <v>7.1066000000000003</v>
      </c>
      <c r="Q100" s="43">
        <f t="shared" si="30"/>
        <v>6.3285</v>
      </c>
      <c r="R100" s="43">
        <v>0.79</v>
      </c>
      <c r="S100" s="43">
        <v>10.8657</v>
      </c>
      <c r="T100" s="43">
        <v>7.4509999999999996</v>
      </c>
      <c r="U100" s="43">
        <f t="shared" si="31"/>
        <v>6.6609999999999996</v>
      </c>
      <c r="V100" s="18">
        <f t="shared" si="32"/>
        <v>37.967437438124271</v>
      </c>
      <c r="W100" s="18">
        <f t="shared" si="33"/>
        <v>38.697000653432369</v>
      </c>
      <c r="X100" s="19">
        <f t="shared" si="37"/>
        <v>0.66864572698274471</v>
      </c>
      <c r="Y100" s="19">
        <f t="shared" si="38"/>
        <v>0.66078180348300264</v>
      </c>
      <c r="Z100" s="43">
        <v>12.6485</v>
      </c>
      <c r="AA100" s="43">
        <v>2.181</v>
      </c>
      <c r="AB100" s="47">
        <f t="shared" si="39"/>
        <v>7.753909872350607</v>
      </c>
      <c r="AC100" s="47">
        <v>1.853</v>
      </c>
      <c r="AD100" s="47">
        <f t="shared" si="49"/>
        <v>23.897621077690719</v>
      </c>
      <c r="AE100" s="47">
        <v>12.3964</v>
      </c>
      <c r="AF100" s="47">
        <v>2.2159</v>
      </c>
      <c r="AG100" s="47">
        <f t="shared" si="40"/>
        <v>7.5993650109979098</v>
      </c>
      <c r="AH100" s="47">
        <v>5.3085000000000004</v>
      </c>
      <c r="AI100" s="47">
        <f t="shared" si="41"/>
        <v>69.854520638467335</v>
      </c>
      <c r="AJ100" s="47">
        <f t="shared" si="42"/>
        <v>1.6413178414563079</v>
      </c>
      <c r="AK100" s="78">
        <f t="shared" si="43"/>
        <v>54.227648168316392</v>
      </c>
      <c r="AL100" s="89">
        <v>1.1539999999999999</v>
      </c>
      <c r="AM100" s="87">
        <f t="shared" si="44"/>
        <v>14.882814205966048</v>
      </c>
      <c r="AN100" s="89">
        <v>1.131</v>
      </c>
      <c r="AO100" s="87">
        <f t="shared" si="45"/>
        <v>14.882822424810502</v>
      </c>
      <c r="AP100" s="87">
        <f t="shared" si="46"/>
        <v>1.6413181349864669</v>
      </c>
      <c r="AQ100" s="87">
        <f t="shared" si="47"/>
        <v>54.22765786628581</v>
      </c>
      <c r="AR100" s="87">
        <f t="shared" si="48"/>
        <v>99.999982116193479</v>
      </c>
      <c r="AS100" s="74">
        <f t="shared" si="34"/>
        <v>8.1562077766101204</v>
      </c>
      <c r="AT100" s="48">
        <v>8.1492000000000004</v>
      </c>
      <c r="AU100" s="18">
        <v>4.76</v>
      </c>
      <c r="AV100" s="18">
        <v>4.43</v>
      </c>
      <c r="AW100" s="49">
        <v>6.601534</v>
      </c>
      <c r="AX100" s="49">
        <v>0.51270879999999996</v>
      </c>
      <c r="AY100" s="47">
        <f t="shared" si="52"/>
        <v>12.875796163436243</v>
      </c>
      <c r="AZ100" s="18">
        <f t="shared" si="35"/>
        <v>2181.0867711371802</v>
      </c>
      <c r="BA100" s="69">
        <f t="shared" si="36"/>
        <v>169.39432276280303</v>
      </c>
      <c r="BB100" s="98">
        <v>6.1528153387547732E-2</v>
      </c>
      <c r="BC100" s="98">
        <v>5.0550992473723122</v>
      </c>
      <c r="BD100" s="98">
        <v>7.1999999999999995E-2</v>
      </c>
      <c r="BE100" s="98">
        <v>0.37063473338575875</v>
      </c>
      <c r="BF100" s="98">
        <v>0.55398386842928793</v>
      </c>
      <c r="BG100" s="98">
        <v>4.8615246247483451E-2</v>
      </c>
      <c r="BH100" s="98">
        <v>7.2548262280752321E-3</v>
      </c>
      <c r="BI100" s="98">
        <v>7.952826992588323E-2</v>
      </c>
    </row>
    <row r="101" spans="1:61" x14ac:dyDescent="0.2">
      <c r="A101" s="36">
        <v>95</v>
      </c>
      <c r="B101" s="36">
        <v>3</v>
      </c>
      <c r="C101" s="37" t="s">
        <v>109</v>
      </c>
      <c r="D101" s="37" t="s">
        <v>260</v>
      </c>
      <c r="E101" s="37" t="s">
        <v>237</v>
      </c>
      <c r="F101" s="38">
        <v>14</v>
      </c>
      <c r="G101" s="65">
        <v>17613700</v>
      </c>
      <c r="H101" s="66">
        <v>4323850</v>
      </c>
      <c r="I101" s="36">
        <v>5</v>
      </c>
      <c r="J101" s="39">
        <v>40696</v>
      </c>
      <c r="K101" s="36"/>
      <c r="L101" s="36">
        <v>123.4</v>
      </c>
      <c r="M101" s="36">
        <v>116.3</v>
      </c>
      <c r="N101" s="36">
        <v>0.79700000000000004</v>
      </c>
      <c r="O101" s="36">
        <v>10.454499999999999</v>
      </c>
      <c r="P101" s="36">
        <v>8.0579999999999998</v>
      </c>
      <c r="Q101" s="36">
        <f t="shared" si="30"/>
        <v>7.2610000000000001</v>
      </c>
      <c r="R101" s="36">
        <v>0.7772</v>
      </c>
      <c r="S101" s="36">
        <v>10.6304</v>
      </c>
      <c r="T101" s="36">
        <v>8.1539000000000001</v>
      </c>
      <c r="U101" s="36">
        <f t="shared" si="31"/>
        <v>7.3767000000000005</v>
      </c>
      <c r="V101" s="20">
        <f t="shared" si="32"/>
        <v>30.546654550671953</v>
      </c>
      <c r="W101" s="20">
        <f t="shared" si="33"/>
        <v>30.607503010234794</v>
      </c>
      <c r="X101" s="21">
        <f t="shared" si="37"/>
        <v>0.85025516586914218</v>
      </c>
      <c r="Y101" s="21">
        <f t="shared" si="38"/>
        <v>0.84951025262207291</v>
      </c>
      <c r="Z101" s="36">
        <v>11.6265</v>
      </c>
      <c r="AA101" s="36">
        <v>2.1669999999999998</v>
      </c>
      <c r="AB101" s="40">
        <f t="shared" si="39"/>
        <v>8.0679186625150514</v>
      </c>
      <c r="AC101" s="40">
        <v>0.48</v>
      </c>
      <c r="AD101" s="40">
        <f t="shared" si="49"/>
        <v>5.9494898260460065</v>
      </c>
      <c r="AE101" s="40">
        <v>12.7028</v>
      </c>
      <c r="AF101" s="40">
        <v>2.1103000000000001</v>
      </c>
      <c r="AG101" s="40">
        <f t="shared" si="40"/>
        <v>8.8147901076158952</v>
      </c>
      <c r="AH101" s="40">
        <v>2.6454999999999997</v>
      </c>
      <c r="AI101" s="40">
        <f t="shared" si="41"/>
        <v>30.012058911241837</v>
      </c>
      <c r="AJ101" s="40">
        <f t="shared" si="42"/>
        <v>0.85937746732842257</v>
      </c>
      <c r="AK101" s="77">
        <f t="shared" si="43"/>
        <v>36.502498468394272</v>
      </c>
      <c r="AL101" s="88">
        <v>0.72799999999999998</v>
      </c>
      <c r="AM101" s="86">
        <f t="shared" si="44"/>
        <v>9.0233929028364432</v>
      </c>
      <c r="AN101" s="88">
        <v>0.55000000000000004</v>
      </c>
      <c r="AO101" s="86">
        <f t="shared" si="45"/>
        <v>6.2395132871604648</v>
      </c>
      <c r="AP101" s="86">
        <f t="shared" si="46"/>
        <v>0.75995319533999472</v>
      </c>
      <c r="AQ101" s="86">
        <f t="shared" si="47"/>
        <v>32.279401547711522</v>
      </c>
      <c r="AR101" s="86">
        <f t="shared" si="48"/>
        <v>113.08294676541844</v>
      </c>
      <c r="AS101" s="73">
        <f t="shared" si="34"/>
        <v>7.2053899440129054</v>
      </c>
      <c r="AT101" s="41">
        <v>7.2027000000000001</v>
      </c>
      <c r="AU101" s="20">
        <v>4.1100000000000003</v>
      </c>
      <c r="AV101" s="20">
        <v>3.35</v>
      </c>
      <c r="AW101" s="42">
        <v>4.0282140000000002</v>
      </c>
      <c r="AX101" s="42">
        <v>0.233205</v>
      </c>
      <c r="AY101" s="40">
        <f t="shared" si="52"/>
        <v>17.273274586736992</v>
      </c>
      <c r="AZ101" s="20">
        <f t="shared" si="35"/>
        <v>1711.0045463778854</v>
      </c>
      <c r="BA101" s="68">
        <f t="shared" si="36"/>
        <v>99.055019231365264</v>
      </c>
      <c r="BB101" s="97">
        <v>0.77770616056277475</v>
      </c>
      <c r="BC101" s="97">
        <v>0.20943228329063113</v>
      </c>
      <c r="BD101" s="97">
        <v>0.16800000000000001</v>
      </c>
      <c r="BE101" s="97">
        <v>0.12234913915960016</v>
      </c>
      <c r="BF101" s="97">
        <v>6.3093459801892099E-2</v>
      </c>
      <c r="BG101" s="97">
        <v>8.4477202380874417E-2</v>
      </c>
      <c r="BH101" s="97">
        <v>2.3650465160598216E-3</v>
      </c>
      <c r="BI101" s="97">
        <v>0.15482316033742663</v>
      </c>
    </row>
    <row r="102" spans="1:61" x14ac:dyDescent="0.2">
      <c r="A102" s="43">
        <v>96</v>
      </c>
      <c r="B102" s="43">
        <v>7</v>
      </c>
      <c r="C102" s="44" t="s">
        <v>110</v>
      </c>
      <c r="D102" s="44" t="s">
        <v>110</v>
      </c>
      <c r="E102" s="44" t="s">
        <v>244</v>
      </c>
      <c r="F102" s="45">
        <v>4</v>
      </c>
      <c r="G102" s="63">
        <v>17614040</v>
      </c>
      <c r="H102" s="64">
        <v>4324760</v>
      </c>
      <c r="I102" s="43">
        <v>5</v>
      </c>
      <c r="J102" s="46">
        <v>40695</v>
      </c>
      <c r="K102" s="43"/>
      <c r="L102" s="43">
        <v>113.7</v>
      </c>
      <c r="M102" s="43">
        <v>108.3</v>
      </c>
      <c r="N102" s="43">
        <v>0.78500000000000003</v>
      </c>
      <c r="O102" s="43">
        <v>10.345000000000001</v>
      </c>
      <c r="P102" s="43">
        <v>7.5598000000000001</v>
      </c>
      <c r="Q102" s="43">
        <f t="shared" si="30"/>
        <v>6.7747999999999999</v>
      </c>
      <c r="R102" s="43">
        <v>0.78159999999999996</v>
      </c>
      <c r="S102" s="43">
        <v>10.7811</v>
      </c>
      <c r="T102" s="43">
        <v>7.7721</v>
      </c>
      <c r="U102" s="43">
        <f t="shared" si="31"/>
        <v>6.9904999999999999</v>
      </c>
      <c r="V102" s="18">
        <f t="shared" si="32"/>
        <v>34.511358144030943</v>
      </c>
      <c r="W102" s="18">
        <f t="shared" si="33"/>
        <v>35.159677583920015</v>
      </c>
      <c r="X102" s="19">
        <f t="shared" si="37"/>
        <v>0.74657051715804734</v>
      </c>
      <c r="Y102" s="19">
        <f t="shared" si="38"/>
        <v>0.73917967554331188</v>
      </c>
      <c r="Z102" s="43">
        <v>12.013</v>
      </c>
      <c r="AA102" s="43">
        <v>2.1970999999999998</v>
      </c>
      <c r="AB102" s="47">
        <f t="shared" si="39"/>
        <v>7.789267931843689</v>
      </c>
      <c r="AC102" s="47">
        <v>9.9999999999999985E-3</v>
      </c>
      <c r="AD102" s="47">
        <f t="shared" si="49"/>
        <v>0.12838176947436239</v>
      </c>
      <c r="AE102" s="47">
        <v>12.795</v>
      </c>
      <c r="AF102" s="47">
        <v>2.1949999999999998</v>
      </c>
      <c r="AG102" s="47">
        <f t="shared" si="40"/>
        <v>8.296319253137435</v>
      </c>
      <c r="AH102" s="47">
        <v>0.28650000000000003</v>
      </c>
      <c r="AI102" s="47">
        <f t="shared" si="41"/>
        <v>3.4533386584858556</v>
      </c>
      <c r="AJ102" s="47">
        <f t="shared" si="42"/>
        <v>0.11874846032183904</v>
      </c>
      <c r="AK102" s="78">
        <f t="shared" si="43"/>
        <v>4.3888224185982416</v>
      </c>
      <c r="AL102" s="89">
        <v>0.502</v>
      </c>
      <c r="AM102" s="87">
        <f t="shared" si="44"/>
        <v>6.4447648276129925</v>
      </c>
      <c r="AN102" s="89">
        <v>1.1679999999999999</v>
      </c>
      <c r="AO102" s="87">
        <f t="shared" si="45"/>
        <v>14.078532471593293</v>
      </c>
      <c r="AP102" s="87">
        <f t="shared" si="46"/>
        <v>0.39138301903542122</v>
      </c>
      <c r="AQ102" s="87">
        <f t="shared" si="47"/>
        <v>14.465118651188224</v>
      </c>
      <c r="AR102" s="87">
        <f t="shared" si="48"/>
        <v>30.340728786470933</v>
      </c>
      <c r="AS102" s="74">
        <f t="shared" si="34"/>
        <v>7.7112509834775773</v>
      </c>
      <c r="AT102" s="48">
        <v>7.7110000000000003</v>
      </c>
      <c r="AU102" s="18">
        <v>5</v>
      </c>
      <c r="AV102" s="18">
        <v>3.81</v>
      </c>
      <c r="AW102" s="49">
        <v>3.8399740000000002</v>
      </c>
      <c r="AX102" s="49">
        <v>0.2569922</v>
      </c>
      <c r="AY102" s="47">
        <f t="shared" si="52"/>
        <v>14.941986566129245</v>
      </c>
      <c r="AZ102" s="18">
        <f t="shared" si="35"/>
        <v>1419.2153677073768</v>
      </c>
      <c r="BA102" s="69">
        <f t="shared" si="36"/>
        <v>94.981705506580951</v>
      </c>
      <c r="BB102" s="98">
        <v>0.22596874475735163</v>
      </c>
      <c r="BC102" s="98">
        <v>0.28054753218108569</v>
      </c>
      <c r="BD102" s="98">
        <v>6.6000000000000003E-2</v>
      </c>
      <c r="BE102" s="98">
        <v>0.27207413125268742</v>
      </c>
      <c r="BF102" s="98">
        <v>9.9770280363945238E-2</v>
      </c>
      <c r="BG102" s="98">
        <v>2.4068702833889694E-2</v>
      </c>
      <c r="BH102" s="98">
        <v>6.006987174365196E-3</v>
      </c>
      <c r="BI102" s="98">
        <v>7.1768834009065238E-2</v>
      </c>
    </row>
    <row r="103" spans="1:61" x14ac:dyDescent="0.2">
      <c r="A103" s="36">
        <v>97</v>
      </c>
      <c r="B103" s="36">
        <v>3</v>
      </c>
      <c r="C103" s="37" t="s">
        <v>111</v>
      </c>
      <c r="D103" s="37" t="s">
        <v>129</v>
      </c>
      <c r="E103" s="37" t="s">
        <v>235</v>
      </c>
      <c r="F103" s="38">
        <v>12</v>
      </c>
      <c r="G103" s="65">
        <v>17613600</v>
      </c>
      <c r="H103" s="66">
        <v>4323950</v>
      </c>
      <c r="I103" s="36">
        <v>5</v>
      </c>
      <c r="J103" s="39">
        <v>40695</v>
      </c>
      <c r="K103" s="36"/>
      <c r="L103" s="36">
        <v>131.80000000000001</v>
      </c>
      <c r="M103" s="36">
        <v>118.4</v>
      </c>
      <c r="N103" s="36">
        <v>0.78029999999999999</v>
      </c>
      <c r="O103" s="36">
        <v>10.5486</v>
      </c>
      <c r="P103" s="36">
        <v>7.7935999999999996</v>
      </c>
      <c r="Q103" s="36">
        <f t="shared" ref="Q103:Q134" si="53">P103-N103</f>
        <v>7.0132999999999992</v>
      </c>
      <c r="R103" s="36">
        <v>0.7863</v>
      </c>
      <c r="S103" s="36">
        <v>10.500400000000001</v>
      </c>
      <c r="T103" s="36">
        <v>7.7267000000000001</v>
      </c>
      <c r="U103" s="36">
        <f t="shared" ref="U103:U134" si="54">T103-R103</f>
        <v>6.9404000000000003</v>
      </c>
      <c r="V103" s="20">
        <f t="shared" ref="V103:V134" si="55">(O103-Q103)/O103*100</f>
        <v>33.514400015167901</v>
      </c>
      <c r="W103" s="20">
        <f t="shared" ref="W103:W134" si="56">(S103-U103)/S103*100</f>
        <v>33.903470343986896</v>
      </c>
      <c r="X103" s="21">
        <f t="shared" si="37"/>
        <v>0.8286205303372759</v>
      </c>
      <c r="Y103" s="21">
        <f t="shared" si="38"/>
        <v>0.82377148539704759</v>
      </c>
      <c r="Z103" s="36">
        <v>12.8733</v>
      </c>
      <c r="AA103" s="36">
        <v>2.1071</v>
      </c>
      <c r="AB103" s="40">
        <f t="shared" si="39"/>
        <v>8.5088045522075344</v>
      </c>
      <c r="AC103" s="40">
        <v>0.90500000000000003</v>
      </c>
      <c r="AD103" s="40">
        <f t="shared" si="49"/>
        <v>10.636041695953704</v>
      </c>
      <c r="AE103" s="40">
        <v>11.668900000000001</v>
      </c>
      <c r="AF103" s="40">
        <v>2.0398999999999998</v>
      </c>
      <c r="AG103" s="40">
        <f t="shared" si="40"/>
        <v>7.7127379490305135</v>
      </c>
      <c r="AH103" s="40">
        <v>2.1429999999999998</v>
      </c>
      <c r="AI103" s="40">
        <f t="shared" si="41"/>
        <v>27.785204348468415</v>
      </c>
      <c r="AJ103" s="40">
        <f t="shared" si="42"/>
        <v>0.61247009473266822</v>
      </c>
      <c r="AK103" s="77">
        <f t="shared" si="43"/>
        <v>25.226769984960029</v>
      </c>
      <c r="AL103" s="88">
        <v>0.316</v>
      </c>
      <c r="AM103" s="86">
        <f t="shared" si="44"/>
        <v>3.7138001943882544</v>
      </c>
      <c r="AN103" s="88">
        <v>0.105</v>
      </c>
      <c r="AO103" s="86">
        <f t="shared" si="45"/>
        <v>1.3613842541246775</v>
      </c>
      <c r="AP103" s="86">
        <f t="shared" si="46"/>
        <v>0.52845523972325481</v>
      </c>
      <c r="AQ103" s="86">
        <f t="shared" si="47"/>
        <v>21.766317889633925</v>
      </c>
      <c r="AR103" s="86">
        <f t="shared" si="48"/>
        <v>115.89819698890882</v>
      </c>
      <c r="AS103" s="73">
        <f t="shared" ref="AS103:AS134" si="57">(5*S103)/U103</f>
        <v>7.5646936775978331</v>
      </c>
      <c r="AT103" s="41">
        <v>7.5663</v>
      </c>
      <c r="AU103" s="20">
        <v>4.08</v>
      </c>
      <c r="AV103" s="20">
        <v>3.72</v>
      </c>
      <c r="AW103" s="42">
        <v>5.399864</v>
      </c>
      <c r="AX103" s="42">
        <v>0.2988767</v>
      </c>
      <c r="AY103" s="40">
        <f t="shared" si="52"/>
        <v>18.067196271907445</v>
      </c>
      <c r="AZ103" s="20">
        <f t="shared" ref="AZ103:AZ134" si="58">Y103*(AW103/100)*5*10000</f>
        <v>2224.1269941110213</v>
      </c>
      <c r="BA103" s="68">
        <f t="shared" ref="BA103:BA134" si="59">Y103*(AX103/100)*5*10000</f>
        <v>123.10305155478387</v>
      </c>
      <c r="BB103" s="97">
        <v>0.28240763761797666</v>
      </c>
      <c r="BC103" s="97">
        <v>6.3637166954016222E-2</v>
      </c>
      <c r="BD103" s="97">
        <v>0.111</v>
      </c>
      <c r="BE103" s="97">
        <v>0.10161874985538828</v>
      </c>
      <c r="BF103" s="97">
        <v>3.8949067495646549E-2</v>
      </c>
      <c r="BG103" s="97">
        <v>0.11233328680667036</v>
      </c>
      <c r="BH103" s="97">
        <v>8.6993464900387446E-4</v>
      </c>
      <c r="BI103" s="97">
        <v>0.10571321578316652</v>
      </c>
    </row>
    <row r="104" spans="1:61" x14ac:dyDescent="0.2">
      <c r="A104" s="43">
        <v>98</v>
      </c>
      <c r="B104" s="43">
        <v>7</v>
      </c>
      <c r="C104" s="44" t="s">
        <v>112</v>
      </c>
      <c r="D104" s="44" t="s">
        <v>112</v>
      </c>
      <c r="E104" s="44" t="s">
        <v>240</v>
      </c>
      <c r="F104" s="45">
        <v>4</v>
      </c>
      <c r="G104" s="63">
        <v>17613880</v>
      </c>
      <c r="H104" s="64">
        <v>4324760</v>
      </c>
      <c r="I104" s="43">
        <v>5</v>
      </c>
      <c r="J104" s="46">
        <v>40695</v>
      </c>
      <c r="K104" s="43"/>
      <c r="L104" s="43">
        <v>107.6</v>
      </c>
      <c r="M104" s="43">
        <v>89.3</v>
      </c>
      <c r="N104" s="43">
        <v>0.74690000000000001</v>
      </c>
      <c r="O104" s="43">
        <v>10.736499999999999</v>
      </c>
      <c r="P104" s="43">
        <v>7.7384000000000004</v>
      </c>
      <c r="Q104" s="43">
        <f t="shared" si="53"/>
        <v>6.9915000000000003</v>
      </c>
      <c r="R104" s="43">
        <v>0.75990000000000002</v>
      </c>
      <c r="S104" s="43">
        <v>10.42</v>
      </c>
      <c r="T104" s="43">
        <v>7.4335000000000004</v>
      </c>
      <c r="U104" s="43">
        <f t="shared" si="54"/>
        <v>6.6736000000000004</v>
      </c>
      <c r="V104" s="18">
        <f t="shared" si="55"/>
        <v>34.881013365621939</v>
      </c>
      <c r="W104" s="18">
        <f t="shared" si="56"/>
        <v>35.953934740882914</v>
      </c>
      <c r="X104" s="19">
        <f t="shared" si="37"/>
        <v>0.61211847436315381</v>
      </c>
      <c r="Y104" s="19">
        <f t="shared" si="38"/>
        <v>0.6020330134357007</v>
      </c>
      <c r="Z104" s="43">
        <v>12.2401</v>
      </c>
      <c r="AA104" s="43">
        <v>2.1358000000000001</v>
      </c>
      <c r="AB104" s="47">
        <f t="shared" si="39"/>
        <v>7.8393024337811914</v>
      </c>
      <c r="AC104" s="47">
        <v>1.7789999999999999</v>
      </c>
      <c r="AD104" s="47">
        <f t="shared" si="49"/>
        <v>22.693345677466372</v>
      </c>
      <c r="AE104" s="47">
        <v>12.6601</v>
      </c>
      <c r="AF104" s="47">
        <v>2.0846</v>
      </c>
      <c r="AG104" s="47">
        <f t="shared" si="40"/>
        <v>8.1082959078694827</v>
      </c>
      <c r="AH104" s="47">
        <v>5.9705000000000004</v>
      </c>
      <c r="AI104" s="47">
        <f t="shared" si="41"/>
        <v>73.634461147444682</v>
      </c>
      <c r="AJ104" s="47">
        <f t="shared" si="42"/>
        <v>1.8193255524992256</v>
      </c>
      <c r="AK104" s="78">
        <f t="shared" si="43"/>
        <v>54.764702239583997</v>
      </c>
      <c r="AL104" s="89">
        <v>0.51600000000000001</v>
      </c>
      <c r="AM104" s="87">
        <f t="shared" si="44"/>
        <v>6.5822183077980041</v>
      </c>
      <c r="AN104" s="89">
        <v>0.51700000000000002</v>
      </c>
      <c r="AO104" s="87">
        <f t="shared" si="45"/>
        <v>6.3761856483090016</v>
      </c>
      <c r="AP104" s="87">
        <f t="shared" si="46"/>
        <v>1.8119672432317613</v>
      </c>
      <c r="AQ104" s="87">
        <f t="shared" si="47"/>
        <v>54.543204984479821</v>
      </c>
      <c r="AR104" s="87">
        <f t="shared" si="48"/>
        <v>100.40609504917653</v>
      </c>
      <c r="AS104" s="74">
        <f t="shared" si="57"/>
        <v>7.8068808439223201</v>
      </c>
      <c r="AT104" s="48">
        <v>7.8072999999999997</v>
      </c>
      <c r="AU104" s="18">
        <v>4.3899999999999997</v>
      </c>
      <c r="AV104" s="18">
        <v>3.88</v>
      </c>
      <c r="AW104" s="49">
        <v>6.1167449999999999</v>
      </c>
      <c r="AX104" s="49">
        <v>0.4354905</v>
      </c>
      <c r="AY104" s="47">
        <f t="shared" si="52"/>
        <v>14.045645082958181</v>
      </c>
      <c r="AZ104" s="18">
        <f t="shared" si="58"/>
        <v>1841.2412123838776</v>
      </c>
      <c r="BA104" s="69">
        <f t="shared" si="59"/>
        <v>131.08982901881001</v>
      </c>
      <c r="BB104" s="98">
        <v>0.33532979543517999</v>
      </c>
      <c r="BC104" s="98">
        <v>0.56576666660111885</v>
      </c>
      <c r="BD104" s="98">
        <v>0.312</v>
      </c>
      <c r="BE104" s="98">
        <v>0.2759858596538336</v>
      </c>
      <c r="BF104" s="98">
        <v>0.2128949024126324</v>
      </c>
      <c r="BG104" s="98">
        <v>0.28956064286329902</v>
      </c>
      <c r="BH104" s="98">
        <v>1.2628342536774369E-2</v>
      </c>
      <c r="BI104" s="98">
        <v>0.38220078318640566</v>
      </c>
    </row>
    <row r="105" spans="1:61" x14ac:dyDescent="0.2">
      <c r="A105" s="36">
        <v>99</v>
      </c>
      <c r="B105" s="36">
        <v>3</v>
      </c>
      <c r="C105" s="37" t="s">
        <v>52</v>
      </c>
      <c r="D105" s="37" t="s">
        <v>261</v>
      </c>
      <c r="E105" s="37" t="s">
        <v>239</v>
      </c>
      <c r="F105" s="38">
        <v>10</v>
      </c>
      <c r="G105" s="65">
        <v>17613800</v>
      </c>
      <c r="H105" s="66">
        <v>4324050</v>
      </c>
      <c r="I105" s="36">
        <v>5</v>
      </c>
      <c r="J105" s="39">
        <v>40694</v>
      </c>
      <c r="K105" s="36"/>
      <c r="L105" s="36">
        <v>133.30000000000001</v>
      </c>
      <c r="M105" s="36">
        <v>128.4</v>
      </c>
      <c r="N105" s="36">
        <v>0.79759999999999998</v>
      </c>
      <c r="O105" s="36">
        <v>10.4339</v>
      </c>
      <c r="P105" s="36">
        <v>7.6048999999999998</v>
      </c>
      <c r="Q105" s="36">
        <f t="shared" si="53"/>
        <v>6.8072999999999997</v>
      </c>
      <c r="R105" s="36">
        <v>0.76049999999999995</v>
      </c>
      <c r="S105" s="36">
        <v>10.527799999999999</v>
      </c>
      <c r="T105" s="36">
        <v>7.585</v>
      </c>
      <c r="U105" s="36">
        <f t="shared" si="54"/>
        <v>6.8245000000000005</v>
      </c>
      <c r="V105" s="20">
        <f t="shared" si="55"/>
        <v>34.757856602037592</v>
      </c>
      <c r="W105" s="20">
        <f t="shared" si="56"/>
        <v>35.176390128991805</v>
      </c>
      <c r="X105" s="21">
        <f t="shared" si="37"/>
        <v>0.8817990749787763</v>
      </c>
      <c r="Y105" s="21">
        <f t="shared" si="38"/>
        <v>0.87614226394078443</v>
      </c>
      <c r="Z105" s="36">
        <v>11.8057</v>
      </c>
      <c r="AA105" s="36">
        <v>2.1404000000000001</v>
      </c>
      <c r="AB105" s="40">
        <f t="shared" si="39"/>
        <v>7.6528809105416142</v>
      </c>
      <c r="AC105" s="40">
        <v>0.45200000000000001</v>
      </c>
      <c r="AD105" s="40">
        <f t="shared" si="49"/>
        <v>5.906272491152758</v>
      </c>
      <c r="AE105" s="40">
        <v>12.409800000000001</v>
      </c>
      <c r="AF105" s="40">
        <v>2.0484</v>
      </c>
      <c r="AG105" s="40">
        <f t="shared" si="40"/>
        <v>8.0444803377723755</v>
      </c>
      <c r="AH105" s="40">
        <v>2.629</v>
      </c>
      <c r="AI105" s="40">
        <f t="shared" si="41"/>
        <v>32.680793408813351</v>
      </c>
      <c r="AJ105" s="40">
        <f t="shared" si="42"/>
        <v>0.95623288991644972</v>
      </c>
      <c r="AK105" s="77">
        <f t="shared" si="43"/>
        <v>41.889802451301854</v>
      </c>
      <c r="AL105" s="88">
        <v>0.41699999999999998</v>
      </c>
      <c r="AM105" s="86">
        <f t="shared" si="44"/>
        <v>5.4489283823245573</v>
      </c>
      <c r="AN105" s="88">
        <v>0.57899999999999996</v>
      </c>
      <c r="AO105" s="86">
        <f t="shared" si="45"/>
        <v>7.1974816978710257</v>
      </c>
      <c r="AP105" s="86">
        <f t="shared" si="46"/>
        <v>1.0186812226145379</v>
      </c>
      <c r="AQ105" s="86">
        <f t="shared" si="47"/>
        <v>44.625483630773374</v>
      </c>
      <c r="AR105" s="86">
        <f t="shared" si="48"/>
        <v>93.869688445045739</v>
      </c>
      <c r="AS105" s="73">
        <f t="shared" si="57"/>
        <v>7.7132390651329761</v>
      </c>
      <c r="AT105" s="41">
        <v>7.7126000000000001</v>
      </c>
      <c r="AU105" s="20">
        <v>4.0199999999999996</v>
      </c>
      <c r="AV105" s="20">
        <v>3.27</v>
      </c>
      <c r="AW105" s="42">
        <v>6.3603059999999996</v>
      </c>
      <c r="AX105" s="42">
        <v>0.31364969999999998</v>
      </c>
      <c r="AY105" s="40">
        <f t="shared" si="52"/>
        <v>20.278374249999281</v>
      </c>
      <c r="AZ105" s="20">
        <f t="shared" si="58"/>
        <v>2786.2664490980769</v>
      </c>
      <c r="BA105" s="68">
        <f t="shared" si="59"/>
        <v>137.40087912117394</v>
      </c>
      <c r="BB105" s="97">
        <v>0.79403888117982113</v>
      </c>
      <c r="BC105" s="97">
        <v>0.12726473850682421</v>
      </c>
      <c r="BD105" s="97">
        <v>0.20699999999999999</v>
      </c>
      <c r="BE105" s="97">
        <v>0.22751143809812163</v>
      </c>
      <c r="BF105" s="97">
        <v>7.4833939317874312E-2</v>
      </c>
      <c r="BG105" s="97">
        <v>2.9611823973103919E-2</v>
      </c>
      <c r="BH105" s="97">
        <v>5.7716874194070405E-3</v>
      </c>
      <c r="BI105" s="97">
        <v>0.22330940171413616</v>
      </c>
    </row>
    <row r="106" spans="1:61" x14ac:dyDescent="0.2">
      <c r="A106" s="43">
        <v>100</v>
      </c>
      <c r="B106" s="43">
        <v>7</v>
      </c>
      <c r="C106" s="44" t="s">
        <v>113</v>
      </c>
      <c r="D106" s="44" t="s">
        <v>113</v>
      </c>
      <c r="E106" s="44" t="s">
        <v>257</v>
      </c>
      <c r="F106" s="45">
        <v>6</v>
      </c>
      <c r="G106" s="63">
        <v>17614120</v>
      </c>
      <c r="H106" s="64">
        <v>4324680</v>
      </c>
      <c r="I106" s="43">
        <v>5</v>
      </c>
      <c r="J106" s="46">
        <v>40696</v>
      </c>
      <c r="K106" s="43"/>
      <c r="L106" s="43">
        <v>152.4</v>
      </c>
      <c r="M106" s="43">
        <v>129.4</v>
      </c>
      <c r="N106" s="43">
        <v>0.75660000000000005</v>
      </c>
      <c r="O106" s="43">
        <v>10.700699999999999</v>
      </c>
      <c r="P106" s="43">
        <v>8.0459999999999994</v>
      </c>
      <c r="Q106" s="43">
        <f t="shared" si="53"/>
        <v>7.2893999999999997</v>
      </c>
      <c r="R106" s="43">
        <v>0.749</v>
      </c>
      <c r="S106" s="43">
        <v>10.352</v>
      </c>
      <c r="T106" s="43">
        <v>7.7126999999999999</v>
      </c>
      <c r="U106" s="43">
        <f t="shared" si="54"/>
        <v>6.9637000000000002</v>
      </c>
      <c r="V106" s="18">
        <f t="shared" si="55"/>
        <v>31.879222854579609</v>
      </c>
      <c r="W106" s="18">
        <f t="shared" si="56"/>
        <v>32.730873261205559</v>
      </c>
      <c r="X106" s="19">
        <f t="shared" si="37"/>
        <v>0.92787669080183155</v>
      </c>
      <c r="Y106" s="19">
        <f t="shared" si="38"/>
        <v>0.91627631578947366</v>
      </c>
      <c r="Z106" s="43">
        <v>12.5839</v>
      </c>
      <c r="AA106" s="43">
        <v>2.2084000000000001</v>
      </c>
      <c r="AB106" s="47">
        <f t="shared" si="39"/>
        <v>8.4650796396831538</v>
      </c>
      <c r="AC106" s="47">
        <v>0.78900000000000003</v>
      </c>
      <c r="AD106" s="47">
        <f t="shared" si="49"/>
        <v>9.3206447379570339</v>
      </c>
      <c r="AE106" s="47">
        <v>12.3049</v>
      </c>
      <c r="AF106" s="47">
        <v>1.9692000000000001</v>
      </c>
      <c r="AG106" s="47">
        <f t="shared" si="40"/>
        <v>8.2773987760819168</v>
      </c>
      <c r="AH106" s="47">
        <v>3.7875000000000001</v>
      </c>
      <c r="AI106" s="47">
        <f t="shared" si="41"/>
        <v>45.757128567300981</v>
      </c>
      <c r="AJ106" s="47">
        <f t="shared" si="42"/>
        <v>1.301302993905141</v>
      </c>
      <c r="AK106" s="78">
        <f t="shared" si="43"/>
        <v>59.617655649060723</v>
      </c>
      <c r="AL106" s="89">
        <v>0.307</v>
      </c>
      <c r="AM106" s="87">
        <f t="shared" si="44"/>
        <v>3.6266640488628759</v>
      </c>
      <c r="AN106" s="89">
        <v>0.27100000000000002</v>
      </c>
      <c r="AO106" s="87">
        <f t="shared" si="45"/>
        <v>3.2739754037593571</v>
      </c>
      <c r="AP106" s="87">
        <f t="shared" si="46"/>
        <v>1.2887069708657297</v>
      </c>
      <c r="AQ106" s="87">
        <f t="shared" si="47"/>
        <v>59.040583769853171</v>
      </c>
      <c r="AR106" s="87">
        <f t="shared" si="48"/>
        <v>100.97741560526745</v>
      </c>
      <c r="AS106" s="74">
        <f t="shared" si="57"/>
        <v>7.4328302482875488</v>
      </c>
      <c r="AT106" s="48">
        <v>7.4359999999999999</v>
      </c>
      <c r="AU106" s="18">
        <v>4.17</v>
      </c>
      <c r="AV106" s="18">
        <v>3.72</v>
      </c>
      <c r="AW106" s="49">
        <v>4.1207750000000001</v>
      </c>
      <c r="AX106" s="49">
        <v>0.29702450000000002</v>
      </c>
      <c r="AY106" s="47">
        <f t="shared" si="52"/>
        <v>13.873518851138542</v>
      </c>
      <c r="AZ106" s="18">
        <f t="shared" si="58"/>
        <v>1887.8842675986843</v>
      </c>
      <c r="BA106" s="69">
        <f t="shared" si="59"/>
        <v>136.07825727960525</v>
      </c>
      <c r="BB106" s="98">
        <v>0.55413352924600889</v>
      </c>
      <c r="BC106" s="98">
        <v>0.12709648423201442</v>
      </c>
      <c r="BD106" s="98">
        <v>0.20799999999999999</v>
      </c>
      <c r="BE106" s="98">
        <v>0.16639468118150919</v>
      </c>
      <c r="BF106" s="98">
        <v>6.2349601986081034E-2</v>
      </c>
      <c r="BG106" s="98">
        <v>7.6329634203677069E-2</v>
      </c>
      <c r="BH106" s="98">
        <v>3.1448436680727838E-3</v>
      </c>
      <c r="BI106" s="98">
        <v>0.20051187777640805</v>
      </c>
    </row>
    <row r="107" spans="1:61" x14ac:dyDescent="0.2">
      <c r="A107" s="36">
        <v>101</v>
      </c>
      <c r="B107" s="36">
        <v>3</v>
      </c>
      <c r="C107" s="37" t="s">
        <v>114</v>
      </c>
      <c r="D107" s="37" t="s">
        <v>131</v>
      </c>
      <c r="E107" s="37" t="s">
        <v>233</v>
      </c>
      <c r="F107" s="38">
        <v>6</v>
      </c>
      <c r="G107" s="65">
        <v>17613500</v>
      </c>
      <c r="H107" s="66">
        <v>4324250</v>
      </c>
      <c r="I107" s="36">
        <v>5</v>
      </c>
      <c r="J107" s="39">
        <v>40696</v>
      </c>
      <c r="K107" s="36"/>
      <c r="L107" s="36">
        <v>110.1</v>
      </c>
      <c r="M107" s="36">
        <v>104.1</v>
      </c>
      <c r="N107" s="36">
        <v>0.7258</v>
      </c>
      <c r="O107" s="36">
        <v>10.6006</v>
      </c>
      <c r="P107" s="36">
        <v>7.8078000000000003</v>
      </c>
      <c r="Q107" s="36">
        <f t="shared" si="53"/>
        <v>7.0820000000000007</v>
      </c>
      <c r="R107" s="36">
        <v>0.73560000000000003</v>
      </c>
      <c r="S107" s="36">
        <v>10.6411</v>
      </c>
      <c r="T107" s="36">
        <v>7.8563999999999998</v>
      </c>
      <c r="U107" s="36">
        <f t="shared" si="54"/>
        <v>7.1208</v>
      </c>
      <c r="V107" s="20">
        <f t="shared" si="55"/>
        <v>33.192460804105423</v>
      </c>
      <c r="W107" s="20">
        <f t="shared" si="56"/>
        <v>33.082106173233967</v>
      </c>
      <c r="X107" s="21">
        <f t="shared" si="37"/>
        <v>0.73206998213606589</v>
      </c>
      <c r="Y107" s="21">
        <f t="shared" si="38"/>
        <v>0.73327923656487815</v>
      </c>
      <c r="Z107" s="36">
        <v>11.8161</v>
      </c>
      <c r="AA107" s="36">
        <v>2.1926999999999999</v>
      </c>
      <c r="AB107" s="40">
        <f t="shared" si="39"/>
        <v>7.9070852524645012</v>
      </c>
      <c r="AC107" s="40">
        <v>0.77300000000000002</v>
      </c>
      <c r="AD107" s="40">
        <f t="shared" si="49"/>
        <v>9.7760423129252256</v>
      </c>
      <c r="AE107" s="40">
        <v>11.8956</v>
      </c>
      <c r="AF107" s="40">
        <v>2.1737000000000002</v>
      </c>
      <c r="AG107" s="40">
        <f t="shared" si="40"/>
        <v>7.9602849780567793</v>
      </c>
      <c r="AH107" s="40">
        <v>2.0065</v>
      </c>
      <c r="AI107" s="40">
        <f t="shared" si="41"/>
        <v>25.206384011767071</v>
      </c>
      <c r="AJ107" s="40">
        <f t="shared" si="42"/>
        <v>0.55108363210149447</v>
      </c>
      <c r="AK107" s="77">
        <f t="shared" si="43"/>
        <v>20.204909251539203</v>
      </c>
      <c r="AL107" s="88">
        <v>0.216</v>
      </c>
      <c r="AM107" s="86">
        <f t="shared" si="44"/>
        <v>2.7317272181007102</v>
      </c>
      <c r="AN107" s="88">
        <v>0.224</v>
      </c>
      <c r="AO107" s="86">
        <f t="shared" si="45"/>
        <v>2.8139696080916146</v>
      </c>
      <c r="AP107" s="86">
        <f t="shared" si="46"/>
        <v>0.55402086031545539</v>
      </c>
      <c r="AQ107" s="86">
        <f t="shared" si="47"/>
        <v>20.312599674656706</v>
      </c>
      <c r="AR107" s="86">
        <f t="shared" si="48"/>
        <v>99.469834364668415</v>
      </c>
      <c r="AS107" s="73">
        <f t="shared" si="57"/>
        <v>7.471843051342546</v>
      </c>
      <c r="AT107" s="41">
        <v>7.4710999999999999</v>
      </c>
      <c r="AU107" s="20">
        <v>4.12</v>
      </c>
      <c r="AV107" s="20">
        <v>3.65</v>
      </c>
      <c r="AW107" s="42">
        <v>5.9373690000000003</v>
      </c>
      <c r="AX107" s="42">
        <v>0.3653399</v>
      </c>
      <c r="AY107" s="40">
        <f t="shared" si="52"/>
        <v>16.251630331097154</v>
      </c>
      <c r="AZ107" s="20">
        <f t="shared" si="58"/>
        <v>2176.8747037619873</v>
      </c>
      <c r="BA107" s="68">
        <f t="shared" si="59"/>
        <v>133.94808147934447</v>
      </c>
      <c r="BB107" s="97">
        <v>0.27431521229489636</v>
      </c>
      <c r="BC107" s="97">
        <v>0.11489518545170037</v>
      </c>
      <c r="BD107" s="97">
        <v>0.245</v>
      </c>
      <c r="BE107" s="97">
        <v>0.15821293790415722</v>
      </c>
      <c r="BF107" s="97">
        <v>7.4426925216645318E-2</v>
      </c>
      <c r="BG107" s="97">
        <v>0.28009422318612509</v>
      </c>
      <c r="BH107" s="97">
        <v>2.7735702576142857E-3</v>
      </c>
      <c r="BI107" s="97">
        <v>0.24034266391577452</v>
      </c>
    </row>
    <row r="108" spans="1:61" x14ac:dyDescent="0.2">
      <c r="A108" s="43">
        <v>102</v>
      </c>
      <c r="B108" s="43">
        <v>7</v>
      </c>
      <c r="C108" s="44" t="s">
        <v>115</v>
      </c>
      <c r="D108" s="44" t="s">
        <v>115</v>
      </c>
      <c r="E108" s="44" t="s">
        <v>244</v>
      </c>
      <c r="F108" s="45">
        <v>13</v>
      </c>
      <c r="G108" s="63">
        <v>17614040</v>
      </c>
      <c r="H108" s="64">
        <v>4324400</v>
      </c>
      <c r="I108" s="43">
        <v>5</v>
      </c>
      <c r="J108" s="46">
        <v>40696</v>
      </c>
      <c r="K108" s="43"/>
      <c r="L108" s="43">
        <v>142.9</v>
      </c>
      <c r="M108" s="43">
        <v>116.2</v>
      </c>
      <c r="N108" s="43">
        <v>0.76629999999999998</v>
      </c>
      <c r="O108" s="43">
        <v>10.318199999999999</v>
      </c>
      <c r="P108" s="43">
        <v>7.8701999999999996</v>
      </c>
      <c r="Q108" s="43">
        <f t="shared" si="53"/>
        <v>7.1038999999999994</v>
      </c>
      <c r="R108" s="43">
        <v>0.80130000000000001</v>
      </c>
      <c r="S108" s="43">
        <v>10.437799999999999</v>
      </c>
      <c r="T108" s="43">
        <v>7.9756</v>
      </c>
      <c r="U108" s="43">
        <f t="shared" si="54"/>
        <v>7.1742999999999997</v>
      </c>
      <c r="V108" s="18">
        <f t="shared" si="55"/>
        <v>31.151751274447093</v>
      </c>
      <c r="W108" s="18">
        <f t="shared" si="56"/>
        <v>31.266167199984668</v>
      </c>
      <c r="X108" s="19">
        <f t="shared" si="37"/>
        <v>0.8421227896746577</v>
      </c>
      <c r="Y108" s="19">
        <f t="shared" si="38"/>
        <v>0.84072330224860847</v>
      </c>
      <c r="Z108" s="43">
        <v>12.3217</v>
      </c>
      <c r="AA108" s="43">
        <v>2.2330000000000001</v>
      </c>
      <c r="AB108" s="47">
        <f t="shared" si="39"/>
        <v>8.4691766761194884</v>
      </c>
      <c r="AC108" s="47">
        <v>0.28799999999999998</v>
      </c>
      <c r="AD108" s="47">
        <f t="shared" si="49"/>
        <v>3.4005666786013888</v>
      </c>
      <c r="AE108" s="47">
        <v>12.184100000000001</v>
      </c>
      <c r="AF108" s="47">
        <v>2.0924999999999998</v>
      </c>
      <c r="AG108" s="47">
        <f t="shared" si="40"/>
        <v>8.3745989221866672</v>
      </c>
      <c r="AH108" s="47">
        <v>1.948</v>
      </c>
      <c r="AI108" s="47">
        <f t="shared" si="41"/>
        <v>23.260815450387724</v>
      </c>
      <c r="AJ108" s="47">
        <f t="shared" si="42"/>
        <v>0.70929459899236913</v>
      </c>
      <c r="AK108" s="78">
        <f t="shared" si="43"/>
        <v>29.816024876598355</v>
      </c>
      <c r="AL108" s="89">
        <v>0.93600000000000005</v>
      </c>
      <c r="AM108" s="87">
        <f t="shared" si="44"/>
        <v>11.051841705454516</v>
      </c>
      <c r="AN108" s="89">
        <v>0.82</v>
      </c>
      <c r="AO108" s="87">
        <f t="shared" si="45"/>
        <v>9.7915136906149556</v>
      </c>
      <c r="AP108" s="87">
        <f t="shared" si="46"/>
        <v>0.66428288417667058</v>
      </c>
      <c r="AQ108" s="87">
        <f t="shared" si="47"/>
        <v>27.92390500061202</v>
      </c>
      <c r="AR108" s="87">
        <f t="shared" si="48"/>
        <v>106.77598593729947</v>
      </c>
      <c r="AS108" s="74">
        <f t="shared" si="57"/>
        <v>7.274437924257418</v>
      </c>
      <c r="AT108" s="48">
        <v>7.2743000000000002</v>
      </c>
      <c r="AU108" s="18">
        <v>4.5999999999999996</v>
      </c>
      <c r="AV108" s="18">
        <v>3.87</v>
      </c>
      <c r="AW108" s="49">
        <v>4.6786890000000003</v>
      </c>
      <c r="AX108" s="49">
        <v>0.28458719999999998</v>
      </c>
      <c r="AY108" s="47">
        <f t="shared" si="52"/>
        <v>16.44026505759922</v>
      </c>
      <c r="AZ108" s="18">
        <f t="shared" si="58"/>
        <v>1966.7414331371199</v>
      </c>
      <c r="BA108" s="69">
        <f t="shared" si="59"/>
        <v>119.62954528084258</v>
      </c>
      <c r="BB108" s="98">
        <v>0.5323505992256039</v>
      </c>
      <c r="BC108" s="98">
        <v>0.11678172977918529</v>
      </c>
      <c r="BD108" s="98">
        <v>0.25800000000000001</v>
      </c>
      <c r="BE108" s="98">
        <v>0.15355915303886766</v>
      </c>
      <c r="BF108" s="98">
        <v>7.9337560617583305E-2</v>
      </c>
      <c r="BG108" s="98">
        <v>0.15043199743778779</v>
      </c>
      <c r="BH108" s="98">
        <v>9.4482578964424496E-3</v>
      </c>
      <c r="BI108" s="98">
        <v>0.26434710307602205</v>
      </c>
    </row>
    <row r="109" spans="1:61" x14ac:dyDescent="0.2">
      <c r="A109" s="36">
        <v>103</v>
      </c>
      <c r="B109" s="36">
        <v>3</v>
      </c>
      <c r="C109" s="37" t="s">
        <v>41</v>
      </c>
      <c r="D109" s="37" t="s">
        <v>262</v>
      </c>
      <c r="E109" s="37" t="s">
        <v>238</v>
      </c>
      <c r="F109" s="38">
        <v>9</v>
      </c>
      <c r="G109" s="65">
        <v>17613750</v>
      </c>
      <c r="H109" s="66">
        <v>4324100</v>
      </c>
      <c r="I109" s="36">
        <v>5</v>
      </c>
      <c r="J109" s="39">
        <v>40697</v>
      </c>
      <c r="K109" s="36"/>
      <c r="L109" s="36">
        <v>134.5</v>
      </c>
      <c r="M109" s="36">
        <v>120.5</v>
      </c>
      <c r="N109" s="36">
        <v>0.74629999999999996</v>
      </c>
      <c r="O109" s="36">
        <v>10.3771</v>
      </c>
      <c r="P109" s="36">
        <v>7.1597</v>
      </c>
      <c r="Q109" s="36">
        <f t="shared" si="53"/>
        <v>6.4134000000000002</v>
      </c>
      <c r="R109" s="36">
        <v>0.76819999999999999</v>
      </c>
      <c r="S109" s="36">
        <v>10.656599999999999</v>
      </c>
      <c r="T109" s="36">
        <v>7.234</v>
      </c>
      <c r="U109" s="36">
        <f t="shared" si="54"/>
        <v>6.4657999999999998</v>
      </c>
      <c r="V109" s="20">
        <f t="shared" si="55"/>
        <v>38.196605988185524</v>
      </c>
      <c r="W109" s="20">
        <f t="shared" si="56"/>
        <v>39.325863783946097</v>
      </c>
      <c r="X109" s="21">
        <f t="shared" si="37"/>
        <v>0.78392726088669928</v>
      </c>
      <c r="Y109" s="21">
        <f t="shared" si="38"/>
        <v>0.76960351726678899</v>
      </c>
      <c r="Z109" s="36">
        <v>12.994</v>
      </c>
      <c r="AA109" s="36">
        <v>2.3077999999999999</v>
      </c>
      <c r="AB109" s="40">
        <f t="shared" si="39"/>
        <v>7.8839972599140449</v>
      </c>
      <c r="AC109" s="40">
        <v>1.292</v>
      </c>
      <c r="AD109" s="40">
        <f t="shared" si="49"/>
        <v>16.387626192732672</v>
      </c>
      <c r="AE109" s="40">
        <v>12.0693</v>
      </c>
      <c r="AF109" s="40">
        <v>1.8139000000000001</v>
      </c>
      <c r="AG109" s="40">
        <f t="shared" si="40"/>
        <v>7.3229435223241941</v>
      </c>
      <c r="AH109" s="40">
        <v>3.4909999999999997</v>
      </c>
      <c r="AI109" s="40">
        <f t="shared" si="41"/>
        <v>47.672086905458038</v>
      </c>
      <c r="AJ109" s="40">
        <f t="shared" si="42"/>
        <v>1.1173021683116202</v>
      </c>
      <c r="AK109" s="77">
        <f t="shared" si="43"/>
        <v>42.993983929121633</v>
      </c>
      <c r="AL109" s="88">
        <v>0.497</v>
      </c>
      <c r="AM109" s="86">
        <f t="shared" si="44"/>
        <v>6.3039088372973193</v>
      </c>
      <c r="AN109" s="88">
        <v>0.20799999999999999</v>
      </c>
      <c r="AO109" s="86">
        <f t="shared" si="45"/>
        <v>2.8403878763492614</v>
      </c>
      <c r="AP109" s="86">
        <f t="shared" si="46"/>
        <v>0.99360499113490386</v>
      </c>
      <c r="AQ109" s="86">
        <f t="shared" si="47"/>
        <v>38.234094797562932</v>
      </c>
      <c r="AR109" s="86">
        <f t="shared" si="48"/>
        <v>112.4493313017106</v>
      </c>
      <c r="AS109" s="73">
        <f t="shared" si="57"/>
        <v>8.2407436048130158</v>
      </c>
      <c r="AT109" s="41">
        <v>8.2403999999999993</v>
      </c>
      <c r="AU109" s="20">
        <v>3.85</v>
      </c>
      <c r="AV109" s="20">
        <v>3.27</v>
      </c>
      <c r="AW109" s="42">
        <v>8.7374379999999991</v>
      </c>
      <c r="AX109" s="42">
        <v>0.41580050000000002</v>
      </c>
      <c r="AY109" s="40">
        <f t="shared" si="52"/>
        <v>21.013534134759336</v>
      </c>
      <c r="AZ109" s="20">
        <f t="shared" si="58"/>
        <v>3362.1815083502488</v>
      </c>
      <c r="BA109" s="68">
        <f t="shared" si="59"/>
        <v>160.00076364064475</v>
      </c>
      <c r="BB109" s="97">
        <v>0.37445558904175097</v>
      </c>
      <c r="BC109" s="97">
        <v>0.27417566523182713</v>
      </c>
      <c r="BD109" s="97">
        <v>0.218</v>
      </c>
      <c r="BE109" s="97">
        <v>0.24405698178949239</v>
      </c>
      <c r="BF109" s="97">
        <v>0.12602845130998119</v>
      </c>
      <c r="BG109" s="97">
        <v>0.2886819815461294</v>
      </c>
      <c r="BH109" s="97">
        <v>8.6402852029747387E-3</v>
      </c>
      <c r="BI109" s="97">
        <v>0.24604292151120941</v>
      </c>
    </row>
    <row r="110" spans="1:61" x14ac:dyDescent="0.2">
      <c r="A110" s="43">
        <v>104</v>
      </c>
      <c r="B110" s="43">
        <v>7</v>
      </c>
      <c r="C110" s="44" t="s">
        <v>72</v>
      </c>
      <c r="D110" s="44" t="s">
        <v>72</v>
      </c>
      <c r="E110" s="44" t="s">
        <v>246</v>
      </c>
      <c r="F110" s="45">
        <v>4</v>
      </c>
      <c r="G110" s="63">
        <v>17613960</v>
      </c>
      <c r="H110" s="64">
        <v>4324760</v>
      </c>
      <c r="I110" s="43">
        <v>5</v>
      </c>
      <c r="J110" s="46">
        <v>40695</v>
      </c>
      <c r="K110" s="43"/>
      <c r="L110" s="43">
        <v>89.6</v>
      </c>
      <c r="M110" s="43">
        <v>82.1</v>
      </c>
      <c r="N110" s="43">
        <v>0.74339999999999995</v>
      </c>
      <c r="O110" s="43">
        <v>10.8652</v>
      </c>
      <c r="P110" s="43">
        <v>7.4672000000000001</v>
      </c>
      <c r="Q110" s="43">
        <f t="shared" si="53"/>
        <v>6.7237999999999998</v>
      </c>
      <c r="R110" s="43">
        <v>0.75660000000000005</v>
      </c>
      <c r="S110" s="43">
        <v>10.4758</v>
      </c>
      <c r="T110" s="43">
        <v>7.2153999999999998</v>
      </c>
      <c r="U110" s="43">
        <f t="shared" si="54"/>
        <v>6.4588000000000001</v>
      </c>
      <c r="V110" s="18">
        <f t="shared" si="55"/>
        <v>38.116187460884291</v>
      </c>
      <c r="W110" s="18">
        <f t="shared" si="56"/>
        <v>38.345520151205633</v>
      </c>
      <c r="X110" s="19">
        <f t="shared" si="37"/>
        <v>0.53480642204856832</v>
      </c>
      <c r="Y110" s="19">
        <f t="shared" si="38"/>
        <v>0.53282450479852805</v>
      </c>
      <c r="Z110" s="43">
        <v>12.5701</v>
      </c>
      <c r="AA110" s="43">
        <v>2.0243000000000002</v>
      </c>
      <c r="AB110" s="47">
        <f t="shared" si="39"/>
        <v>7.7500297714733</v>
      </c>
      <c r="AC110" s="47">
        <v>0.749</v>
      </c>
      <c r="AD110" s="47">
        <f t="shared" si="49"/>
        <v>9.6644790031253436</v>
      </c>
      <c r="AE110" s="47">
        <v>12.1845</v>
      </c>
      <c r="AF110" s="47">
        <v>2.1089000000000002</v>
      </c>
      <c r="AG110" s="47">
        <f t="shared" si="40"/>
        <v>7.5122900971763489</v>
      </c>
      <c r="AH110" s="47">
        <v>3.3899999999999997</v>
      </c>
      <c r="AI110" s="47">
        <f t="shared" si="41"/>
        <v>45.126052856694152</v>
      </c>
      <c r="AJ110" s="47">
        <f t="shared" si="42"/>
        <v>1.2664847804846002</v>
      </c>
      <c r="AK110" s="78">
        <f t="shared" si="43"/>
        <v>33.740706299828986</v>
      </c>
      <c r="AL110" s="89">
        <v>1.4510000000000001</v>
      </c>
      <c r="AM110" s="87">
        <f t="shared" si="44"/>
        <v>18.722508723010513</v>
      </c>
      <c r="AN110" s="89">
        <v>3.786</v>
      </c>
      <c r="AO110" s="87">
        <f t="shared" si="45"/>
        <v>50.39741478331684</v>
      </c>
      <c r="AP110" s="87">
        <f t="shared" si="46"/>
        <v>2.3977314254955404</v>
      </c>
      <c r="AQ110" s="87">
        <f t="shared" si="47"/>
        <v>63.878502971476507</v>
      </c>
      <c r="AR110" s="87">
        <f t="shared" si="48"/>
        <v>52.820126850648222</v>
      </c>
      <c r="AS110" s="74">
        <f t="shared" si="57"/>
        <v>8.1097107821886407</v>
      </c>
      <c r="AT110" s="48">
        <v>8.1100999999999992</v>
      </c>
      <c r="AU110" s="18">
        <v>4.41</v>
      </c>
      <c r="AV110" s="18">
        <v>3.67</v>
      </c>
      <c r="AW110" s="49">
        <v>7.7925700000000004</v>
      </c>
      <c r="AX110" s="49">
        <v>0.48089419999999999</v>
      </c>
      <c r="AY110" s="47">
        <f t="shared" si="52"/>
        <v>16.204333510364652</v>
      </c>
      <c r="AZ110" s="18">
        <f t="shared" si="58"/>
        <v>2076.0361256789329</v>
      </c>
      <c r="BA110" s="69">
        <f t="shared" si="59"/>
        <v>128.11610698774217</v>
      </c>
      <c r="BB110" s="98">
        <v>0.20227053047580199</v>
      </c>
      <c r="BC110" s="98">
        <v>0.69983512233353906</v>
      </c>
      <c r="BD110" s="98">
        <v>9.0999999999999998E-2</v>
      </c>
      <c r="BE110" s="98">
        <v>0.28760065694988662</v>
      </c>
      <c r="BF110" s="98">
        <v>0.17832316217589284</v>
      </c>
      <c r="BG110" s="98">
        <v>0.16043952153850732</v>
      </c>
      <c r="BH110" s="98">
        <v>8.0435333315818664E-3</v>
      </c>
      <c r="BI110" s="98">
        <v>9.0961057554968139E-2</v>
      </c>
    </row>
    <row r="111" spans="1:61" x14ac:dyDescent="0.2">
      <c r="A111" s="36">
        <v>105</v>
      </c>
      <c r="B111" s="36">
        <v>3</v>
      </c>
      <c r="C111" s="37" t="s">
        <v>116</v>
      </c>
      <c r="D111" s="37" t="s">
        <v>164</v>
      </c>
      <c r="E111" s="37" t="s">
        <v>233</v>
      </c>
      <c r="F111" s="38">
        <v>11</v>
      </c>
      <c r="G111" s="65">
        <v>17613500</v>
      </c>
      <c r="H111" s="66">
        <v>4324000</v>
      </c>
      <c r="I111" s="36">
        <v>5</v>
      </c>
      <c r="J111" s="39">
        <v>40696</v>
      </c>
      <c r="K111" s="36"/>
      <c r="L111" s="36">
        <v>117.8</v>
      </c>
      <c r="M111" s="36">
        <v>113.7</v>
      </c>
      <c r="N111" s="36">
        <v>0.74609999999999999</v>
      </c>
      <c r="O111" s="36">
        <v>10.638199999999999</v>
      </c>
      <c r="P111" s="36">
        <v>7.5480999999999998</v>
      </c>
      <c r="Q111" s="36">
        <f t="shared" si="53"/>
        <v>6.8019999999999996</v>
      </c>
      <c r="R111" s="36">
        <v>0.73150000000000004</v>
      </c>
      <c r="S111" s="36">
        <v>10.646699999999999</v>
      </c>
      <c r="T111" s="36">
        <v>7.4965000000000002</v>
      </c>
      <c r="U111" s="36">
        <f t="shared" si="54"/>
        <v>6.7650000000000006</v>
      </c>
      <c r="V111" s="20">
        <f t="shared" si="55"/>
        <v>36.060611757628166</v>
      </c>
      <c r="W111" s="20">
        <f t="shared" si="56"/>
        <v>36.459184536053414</v>
      </c>
      <c r="X111" s="21">
        <f t="shared" si="37"/>
        <v>0.76525352033238714</v>
      </c>
      <c r="Y111" s="21">
        <f t="shared" si="38"/>
        <v>0.76048323350007652</v>
      </c>
      <c r="Z111" s="36">
        <v>12.101699999999999</v>
      </c>
      <c r="AA111" s="36">
        <v>2.1947000000000001</v>
      </c>
      <c r="AB111" s="40">
        <f t="shared" si="39"/>
        <v>7.6895188650004238</v>
      </c>
      <c r="AC111" s="40">
        <v>0.70499999999999996</v>
      </c>
      <c r="AD111" s="40">
        <f t="shared" si="49"/>
        <v>9.1683239533864</v>
      </c>
      <c r="AE111" s="40">
        <v>12.413600000000001</v>
      </c>
      <c r="AF111" s="40">
        <v>2.1316000000000002</v>
      </c>
      <c r="AG111" s="40">
        <f t="shared" si="40"/>
        <v>7.8877026684324738</v>
      </c>
      <c r="AH111" s="40">
        <v>2.2819999999999996</v>
      </c>
      <c r="AI111" s="40">
        <f t="shared" si="41"/>
        <v>28.931110818018478</v>
      </c>
      <c r="AJ111" s="40">
        <f t="shared" si="42"/>
        <v>0.70581381659400277</v>
      </c>
      <c r="AK111" s="77">
        <f t="shared" si="43"/>
        <v>26.837978674621858</v>
      </c>
      <c r="AL111" s="88">
        <v>0.38900000000000001</v>
      </c>
      <c r="AM111" s="86">
        <f t="shared" si="44"/>
        <v>5.0588340678968944</v>
      </c>
      <c r="AN111" s="88">
        <v>0.249</v>
      </c>
      <c r="AO111" s="86">
        <f t="shared" si="45"/>
        <v>3.1568127053841382</v>
      </c>
      <c r="AP111" s="86">
        <f t="shared" si="46"/>
        <v>0.63788448221854721</v>
      </c>
      <c r="AQ111" s="86">
        <f t="shared" si="47"/>
        <v>24.25502268185414</v>
      </c>
      <c r="AR111" s="86">
        <f t="shared" si="48"/>
        <v>110.6491592551678</v>
      </c>
      <c r="AS111" s="73">
        <f t="shared" si="57"/>
        <v>7.8689578713968942</v>
      </c>
      <c r="AT111" s="41">
        <v>7.8696999999999999</v>
      </c>
      <c r="AU111" s="20">
        <v>3.93</v>
      </c>
      <c r="AV111" s="20">
        <v>3.47</v>
      </c>
      <c r="AW111" s="42">
        <v>6.0172590000000001</v>
      </c>
      <c r="AX111" s="42">
        <v>0.3392618</v>
      </c>
      <c r="AY111" s="40">
        <f t="shared" si="52"/>
        <v>17.736329289062311</v>
      </c>
      <c r="AZ111" s="20">
        <f t="shared" si="58"/>
        <v>2288.0122905637181</v>
      </c>
      <c r="BA111" s="68">
        <f t="shared" si="59"/>
        <v>129.00145533352813</v>
      </c>
      <c r="BB111" s="97">
        <v>0.42967495576174591</v>
      </c>
      <c r="BC111" s="97">
        <v>0.12897891129965394</v>
      </c>
      <c r="BD111" s="97">
        <v>0.25600000000000001</v>
      </c>
      <c r="BE111" s="97">
        <v>0.21145925182742939</v>
      </c>
      <c r="BF111" s="97">
        <v>8.607714300541891E-2</v>
      </c>
      <c r="BG111" s="97">
        <v>0.1981653736253576</v>
      </c>
      <c r="BH111" s="97">
        <v>2.8353318482994697E-3</v>
      </c>
      <c r="BI111" s="97">
        <v>0.26487580116278781</v>
      </c>
    </row>
    <row r="112" spans="1:61" x14ac:dyDescent="0.2">
      <c r="A112" s="43">
        <v>106</v>
      </c>
      <c r="B112" s="43">
        <v>7</v>
      </c>
      <c r="C112" s="44" t="s">
        <v>117</v>
      </c>
      <c r="D112" s="44" t="s">
        <v>117</v>
      </c>
      <c r="E112" s="44" t="s">
        <v>236</v>
      </c>
      <c r="F112" s="45">
        <v>4</v>
      </c>
      <c r="G112" s="63">
        <v>17613720</v>
      </c>
      <c r="H112" s="64">
        <v>4324760</v>
      </c>
      <c r="I112" s="43">
        <v>5</v>
      </c>
      <c r="J112" s="46">
        <v>40695</v>
      </c>
      <c r="K112" s="43" t="s">
        <v>144</v>
      </c>
      <c r="L112" s="43">
        <v>125.5</v>
      </c>
      <c r="M112" s="43">
        <v>113.6</v>
      </c>
      <c r="N112" s="43">
        <v>0.74919999999999998</v>
      </c>
      <c r="O112" s="43">
        <v>10.469900000000001</v>
      </c>
      <c r="P112" s="43">
        <v>7.4581999999999997</v>
      </c>
      <c r="Q112" s="43">
        <f t="shared" si="53"/>
        <v>6.7089999999999996</v>
      </c>
      <c r="R112" s="43">
        <v>0.7409</v>
      </c>
      <c r="S112" s="43">
        <v>10.703799999999999</v>
      </c>
      <c r="T112" s="43">
        <v>7.5510000000000002</v>
      </c>
      <c r="U112" s="43">
        <f t="shared" si="54"/>
        <v>6.8101000000000003</v>
      </c>
      <c r="V112" s="18">
        <f t="shared" si="55"/>
        <v>35.921068969140116</v>
      </c>
      <c r="W112" s="18">
        <f t="shared" si="56"/>
        <v>36.376800762346079</v>
      </c>
      <c r="X112" s="19">
        <f t="shared" si="37"/>
        <v>0.76624911211638769</v>
      </c>
      <c r="Y112" s="19">
        <f t="shared" si="38"/>
        <v>0.76079951930499845</v>
      </c>
      <c r="Z112" s="43">
        <v>12.0464</v>
      </c>
      <c r="AA112" s="43">
        <v>2.2587999999999999</v>
      </c>
      <c r="AB112" s="47">
        <f t="shared" si="39"/>
        <v>7.6643050729647424</v>
      </c>
      <c r="AC112" s="47">
        <v>1.65</v>
      </c>
      <c r="AD112" s="47">
        <f t="shared" si="49"/>
        <v>21.528370599707085</v>
      </c>
      <c r="AE112" s="47">
        <v>12.2742</v>
      </c>
      <c r="AF112" s="47">
        <v>2.1669999999999998</v>
      </c>
      <c r="AG112" s="47">
        <f t="shared" si="40"/>
        <v>7.8092387208281187</v>
      </c>
      <c r="AH112" s="47">
        <v>5.5965000000000007</v>
      </c>
      <c r="AI112" s="47">
        <f t="shared" si="41"/>
        <v>71.665116153684806</v>
      </c>
      <c r="AJ112" s="47">
        <f t="shared" si="42"/>
        <v>1.7905980554992043</v>
      </c>
      <c r="AK112" s="78">
        <f t="shared" si="43"/>
        <v>68.114306994612974</v>
      </c>
      <c r="AL112" s="89">
        <v>0.49199999999999999</v>
      </c>
      <c r="AM112" s="87">
        <f t="shared" si="44"/>
        <v>6.419368687912657</v>
      </c>
      <c r="AN112" s="89">
        <v>0.41299999999999998</v>
      </c>
      <c r="AO112" s="87">
        <f t="shared" si="45"/>
        <v>5.2886076961443447</v>
      </c>
      <c r="AP112" s="87">
        <f t="shared" si="46"/>
        <v>1.7502137343646216</v>
      </c>
      <c r="AQ112" s="87">
        <f t="shared" si="47"/>
        <v>66.578088389280509</v>
      </c>
      <c r="AR112" s="87">
        <f t="shared" si="48"/>
        <v>102.30739368236324</v>
      </c>
      <c r="AS112" s="74">
        <f t="shared" si="57"/>
        <v>7.8587685937064062</v>
      </c>
      <c r="AT112" s="48">
        <v>7.8577000000000004</v>
      </c>
      <c r="AU112" s="18">
        <v>4.62</v>
      </c>
      <c r="AV112" s="18">
        <v>3.84</v>
      </c>
      <c r="AW112" s="49">
        <v>6.1981780000000004</v>
      </c>
      <c r="AX112" s="49">
        <v>0.46382139999999999</v>
      </c>
      <c r="AY112" s="47">
        <f t="shared" si="52"/>
        <v>13.36328595446437</v>
      </c>
      <c r="AZ112" s="18">
        <f t="shared" si="58"/>
        <v>2357.7854214834088</v>
      </c>
      <c r="BA112" s="69">
        <f t="shared" si="59"/>
        <v>176.43754908168572</v>
      </c>
      <c r="BB112" s="98">
        <v>0.17932033743874132</v>
      </c>
      <c r="BC112" s="98">
        <v>1.2784521188191122</v>
      </c>
      <c r="BD112" s="98">
        <v>0.14000000000000001</v>
      </c>
      <c r="BE112" s="98">
        <v>0.18707682425995911</v>
      </c>
      <c r="BF112" s="98">
        <v>0.21142056356111916</v>
      </c>
      <c r="BG112" s="98">
        <v>0.10830872586910842</v>
      </c>
      <c r="BH112" s="98">
        <v>6.6658713562277551E-3</v>
      </c>
      <c r="BI112" s="98">
        <v>0.14796395549761832</v>
      </c>
    </row>
    <row r="113" spans="1:61" x14ac:dyDescent="0.2">
      <c r="A113" s="36">
        <v>107</v>
      </c>
      <c r="B113" s="36">
        <v>3</v>
      </c>
      <c r="C113" s="37" t="s">
        <v>118</v>
      </c>
      <c r="D113" s="37" t="s">
        <v>263</v>
      </c>
      <c r="E113" s="37" t="s">
        <v>236</v>
      </c>
      <c r="F113" s="38">
        <v>10</v>
      </c>
      <c r="G113" s="65">
        <v>17613650</v>
      </c>
      <c r="H113" s="66">
        <v>4324050</v>
      </c>
      <c r="I113" s="36">
        <v>5</v>
      </c>
      <c r="J113" s="39">
        <v>40695</v>
      </c>
      <c r="K113" s="36"/>
      <c r="L113" s="36">
        <v>134.69999999999999</v>
      </c>
      <c r="M113" s="36">
        <v>119.9</v>
      </c>
      <c r="N113" s="36">
        <v>0.75649999999999995</v>
      </c>
      <c r="O113" s="36">
        <v>10.573</v>
      </c>
      <c r="P113" s="36">
        <v>7.6094999999999997</v>
      </c>
      <c r="Q113" s="36">
        <f t="shared" si="53"/>
        <v>6.8529999999999998</v>
      </c>
      <c r="R113" s="36">
        <v>0.74</v>
      </c>
      <c r="S113" s="36">
        <v>10.7372</v>
      </c>
      <c r="T113" s="36">
        <v>7.6635999999999997</v>
      </c>
      <c r="U113" s="36">
        <f t="shared" si="54"/>
        <v>6.9235999999999995</v>
      </c>
      <c r="V113" s="20">
        <f t="shared" si="55"/>
        <v>35.183959141208746</v>
      </c>
      <c r="W113" s="20">
        <f t="shared" si="56"/>
        <v>35.517639608091493</v>
      </c>
      <c r="X113" s="21">
        <f t="shared" si="37"/>
        <v>0.81804666304937601</v>
      </c>
      <c r="Y113" s="21">
        <f t="shared" si="38"/>
        <v>0.81383526431471898</v>
      </c>
      <c r="Z113" s="36">
        <v>12.036300000000001</v>
      </c>
      <c r="AA113" s="36">
        <v>2.0844999999999998</v>
      </c>
      <c r="AB113" s="40">
        <f t="shared" si="39"/>
        <v>7.7612903438512832</v>
      </c>
      <c r="AC113" s="40">
        <v>0.80200000000000005</v>
      </c>
      <c r="AD113" s="40">
        <f t="shared" si="49"/>
        <v>10.33333330501374</v>
      </c>
      <c r="AE113" s="40">
        <v>12.941800000000001</v>
      </c>
      <c r="AF113" s="40">
        <v>2.1555</v>
      </c>
      <c r="AG113" s="40">
        <f t="shared" si="40"/>
        <v>8.3451781172000139</v>
      </c>
      <c r="AH113" s="40">
        <v>3.4975000000000001</v>
      </c>
      <c r="AI113" s="40">
        <f t="shared" si="41"/>
        <v>41.910429602352046</v>
      </c>
      <c r="AJ113" s="40">
        <f t="shared" si="42"/>
        <v>1.1277534391906539</v>
      </c>
      <c r="AK113" s="77">
        <f t="shared" si="43"/>
        <v>45.890275913277954</v>
      </c>
      <c r="AL113" s="88">
        <v>0.47699999999999998</v>
      </c>
      <c r="AM113" s="86">
        <f t="shared" si="44"/>
        <v>6.1458852699395923</v>
      </c>
      <c r="AN113" s="88">
        <v>0.315</v>
      </c>
      <c r="AO113" s="86">
        <f t="shared" si="45"/>
        <v>3.774634831948791</v>
      </c>
      <c r="AP113" s="86">
        <f t="shared" si="46"/>
        <v>1.0430659235481252</v>
      </c>
      <c r="AQ113" s="86">
        <f t="shared" si="47"/>
        <v>42.444191579423247</v>
      </c>
      <c r="AR113" s="86">
        <f t="shared" si="48"/>
        <v>108.11909522980608</v>
      </c>
      <c r="AS113" s="73">
        <f t="shared" si="57"/>
        <v>7.7540585822404537</v>
      </c>
      <c r="AT113" s="41">
        <v>7.7548000000000004</v>
      </c>
      <c r="AU113" s="20">
        <v>4.25</v>
      </c>
      <c r="AV113" s="20">
        <v>3.73</v>
      </c>
      <c r="AW113" s="42">
        <v>5.1126670000000001</v>
      </c>
      <c r="AX113" s="42">
        <v>0.29817860000000002</v>
      </c>
      <c r="AY113" s="40">
        <f t="shared" si="52"/>
        <v>17.146324384110731</v>
      </c>
      <c r="AZ113" s="20">
        <f t="shared" si="58"/>
        <v>2080.4343496490706</v>
      </c>
      <c r="BA113" s="68">
        <f t="shared" si="59"/>
        <v>121.33412987199642</v>
      </c>
      <c r="BB113" s="97">
        <v>0.32880264207924964</v>
      </c>
      <c r="BC113" s="97">
        <v>0.16166483144392255</v>
      </c>
      <c r="BD113" s="97">
        <v>0.191</v>
      </c>
      <c r="BE113" s="97">
        <v>0.18708719897032666</v>
      </c>
      <c r="BF113" s="97">
        <v>9.5305057241757599E-2</v>
      </c>
      <c r="BG113" s="97">
        <v>0.30184070615027364</v>
      </c>
      <c r="BH113" s="97">
        <v>3.433958776089637E-3</v>
      </c>
      <c r="BI113" s="97">
        <v>0.1773979063776405</v>
      </c>
    </row>
    <row r="114" spans="1:61" x14ac:dyDescent="0.2">
      <c r="A114" s="43">
        <v>108</v>
      </c>
      <c r="B114" s="43">
        <v>7</v>
      </c>
      <c r="C114" s="44" t="s">
        <v>119</v>
      </c>
      <c r="D114" s="44" t="s">
        <v>119</v>
      </c>
      <c r="E114" s="44" t="s">
        <v>242</v>
      </c>
      <c r="F114" s="45">
        <v>11</v>
      </c>
      <c r="G114" s="63">
        <v>17613480</v>
      </c>
      <c r="H114" s="64">
        <v>4324480</v>
      </c>
      <c r="I114" s="43">
        <v>4</v>
      </c>
      <c r="J114" s="46">
        <v>40695</v>
      </c>
      <c r="K114" s="43" t="s">
        <v>145</v>
      </c>
      <c r="L114" s="43">
        <v>95.2</v>
      </c>
      <c r="M114" s="43">
        <v>89.9</v>
      </c>
      <c r="N114" s="43">
        <v>0.76319999999999999</v>
      </c>
      <c r="O114" s="43">
        <v>10.9057</v>
      </c>
      <c r="P114" s="43">
        <v>7.3502999999999998</v>
      </c>
      <c r="Q114" s="43">
        <f t="shared" si="53"/>
        <v>6.5870999999999995</v>
      </c>
      <c r="R114" s="43">
        <v>0.74680000000000002</v>
      </c>
      <c r="S114" s="43">
        <v>10.698600000000001</v>
      </c>
      <c r="T114" s="43">
        <v>7.2031000000000001</v>
      </c>
      <c r="U114" s="43">
        <f t="shared" si="54"/>
        <v>6.4562999999999997</v>
      </c>
      <c r="V114" s="18">
        <f t="shared" si="55"/>
        <v>39.599475503635716</v>
      </c>
      <c r="W114" s="18">
        <f t="shared" si="56"/>
        <v>39.652851774998602</v>
      </c>
      <c r="X114" s="19">
        <f t="shared" si="37"/>
        <v>0.71447462529251959</v>
      </c>
      <c r="Y114" s="19">
        <f t="shared" si="38"/>
        <v>0.7138432401878454</v>
      </c>
      <c r="Z114" s="43">
        <v>12.8889</v>
      </c>
      <c r="AA114" s="43">
        <v>2.0882000000000001</v>
      </c>
      <c r="AB114" s="47">
        <f t="shared" si="39"/>
        <v>7.7780835875722039</v>
      </c>
      <c r="AC114" s="47">
        <v>1.268</v>
      </c>
      <c r="AD114" s="47">
        <f t="shared" si="49"/>
        <v>16.302216165766154</v>
      </c>
      <c r="AE114" s="47">
        <v>12.3172</v>
      </c>
      <c r="AF114" s="47">
        <v>2.0451000000000001</v>
      </c>
      <c r="AG114" s="47">
        <f t="shared" si="40"/>
        <v>7.433078941169871</v>
      </c>
      <c r="AH114" s="47">
        <v>3.4714999999999998</v>
      </c>
      <c r="AI114" s="47">
        <f t="shared" si="41"/>
        <v>46.703392059678983</v>
      </c>
      <c r="AJ114" s="47">
        <f t="shared" si="42"/>
        <v>1.0857562819254583</v>
      </c>
      <c r="AK114" s="78">
        <f t="shared" si="43"/>
        <v>38.752989117198844</v>
      </c>
      <c r="AL114" s="89">
        <v>0.32</v>
      </c>
      <c r="AM114" s="87">
        <f t="shared" si="44"/>
        <v>4.1141239535056542</v>
      </c>
      <c r="AN114" s="89">
        <v>0.24</v>
      </c>
      <c r="AO114" s="87">
        <f t="shared" si="45"/>
        <v>3.2288100516557554</v>
      </c>
      <c r="AP114" s="87">
        <f t="shared" si="46"/>
        <v>1.0541379282879619</v>
      </c>
      <c r="AQ114" s="87">
        <f t="shared" si="47"/>
        <v>37.624461716699074</v>
      </c>
      <c r="AR114" s="87">
        <f t="shared" si="48"/>
        <v>102.99945128516985</v>
      </c>
      <c r="AS114" s="74">
        <f t="shared" si="57"/>
        <v>8.2853956600529717</v>
      </c>
      <c r="AT114" s="48">
        <v>8.2852999999999994</v>
      </c>
      <c r="AU114" s="18">
        <v>4.2300000000000004</v>
      </c>
      <c r="AV114" s="18">
        <v>3.93</v>
      </c>
      <c r="AW114" s="49">
        <v>6.9552490000000002</v>
      </c>
      <c r="AX114" s="49">
        <v>0.57428159999999995</v>
      </c>
      <c r="AY114" s="47">
        <f t="shared" si="52"/>
        <v>12.111216866429293</v>
      </c>
      <c r="AZ114" s="18">
        <f t="shared" si="58"/>
        <v>2482.4787412366363</v>
      </c>
      <c r="BA114" s="69">
        <f t="shared" si="59"/>
        <v>204.97351906213004</v>
      </c>
      <c r="BB114" s="98">
        <v>0.45291772027298888</v>
      </c>
      <c r="BC114" s="98">
        <v>0.30894431604108169</v>
      </c>
      <c r="BD114" s="98">
        <v>0.47099999999999997</v>
      </c>
      <c r="BE114" s="98">
        <v>0.22846931599687656</v>
      </c>
      <c r="BF114" s="98">
        <v>0.11740798270893177</v>
      </c>
      <c r="BG114" s="98">
        <v>0.21811865460090574</v>
      </c>
      <c r="BH114" s="98">
        <v>3.2761241335182364E-3</v>
      </c>
      <c r="BI114" s="98">
        <v>0.49964538301034062</v>
      </c>
    </row>
    <row r="115" spans="1:61" x14ac:dyDescent="0.2">
      <c r="A115" s="36">
        <v>109</v>
      </c>
      <c r="B115" s="36">
        <v>3</v>
      </c>
      <c r="C115" s="37" t="s">
        <v>120</v>
      </c>
      <c r="D115" s="37" t="s">
        <v>49</v>
      </c>
      <c r="E115" s="37" t="s">
        <v>235</v>
      </c>
      <c r="F115" s="38">
        <v>17</v>
      </c>
      <c r="G115" s="65">
        <v>17613600</v>
      </c>
      <c r="H115" s="66">
        <v>4323700</v>
      </c>
      <c r="I115" s="36">
        <v>5</v>
      </c>
      <c r="J115" s="39">
        <v>40696</v>
      </c>
      <c r="K115" s="36"/>
      <c r="L115" s="36">
        <v>108.1</v>
      </c>
      <c r="M115" s="36">
        <v>91.7</v>
      </c>
      <c r="N115" s="36">
        <v>0.75129999999999997</v>
      </c>
      <c r="O115" s="36">
        <v>10.8683</v>
      </c>
      <c r="P115" s="36">
        <v>8.1353000000000009</v>
      </c>
      <c r="Q115" s="36">
        <f t="shared" si="53"/>
        <v>7.3840000000000012</v>
      </c>
      <c r="R115" s="36">
        <v>0.75319999999999998</v>
      </c>
      <c r="S115" s="36">
        <v>10.4122</v>
      </c>
      <c r="T115" s="36">
        <v>7.8182</v>
      </c>
      <c r="U115" s="36">
        <f t="shared" si="54"/>
        <v>7.0650000000000004</v>
      </c>
      <c r="V115" s="20">
        <f t="shared" si="55"/>
        <v>32.059291701554052</v>
      </c>
      <c r="W115" s="20">
        <f t="shared" si="56"/>
        <v>32.146904592689346</v>
      </c>
      <c r="X115" s="21">
        <f t="shared" si="37"/>
        <v>0.65580662641763099</v>
      </c>
      <c r="Y115" s="21">
        <f t="shared" si="38"/>
        <v>0.65496093145793555</v>
      </c>
      <c r="Z115" s="36">
        <v>11.472300000000001</v>
      </c>
      <c r="AA115" s="36">
        <v>19441</v>
      </c>
      <c r="AB115" s="40">
        <f t="shared" si="39"/>
        <v>7.7843106644129012</v>
      </c>
      <c r="AC115" s="40">
        <v>0.40600000000000003</v>
      </c>
      <c r="AD115" s="40">
        <f t="shared" si="49"/>
        <v>5.2156191794359854</v>
      </c>
      <c r="AE115" s="40">
        <v>11.386900000000001</v>
      </c>
      <c r="AF115" s="40">
        <v>2.1387999999999998</v>
      </c>
      <c r="AG115" s="40">
        <f t="shared" si="40"/>
        <v>7.7263641209350578</v>
      </c>
      <c r="AH115" s="40">
        <v>1.8074999999999999</v>
      </c>
      <c r="AI115" s="40">
        <f t="shared" si="41"/>
        <v>23.393927230305749</v>
      </c>
      <c r="AJ115" s="40">
        <f t="shared" si="42"/>
        <v>0.64922528753106301</v>
      </c>
      <c r="AK115" s="77">
        <f t="shared" si="43"/>
        <v>21.26085995236955</v>
      </c>
      <c r="AL115" s="88">
        <v>0.27</v>
      </c>
      <c r="AM115" s="86">
        <f t="shared" si="44"/>
        <v>3.4685152178515173</v>
      </c>
      <c r="AN115" s="88">
        <v>0.307</v>
      </c>
      <c r="AO115" s="86">
        <f t="shared" si="45"/>
        <v>3.9734083871114056</v>
      </c>
      <c r="AP115" s="86">
        <f t="shared" si="46"/>
        <v>0.66725718643320187</v>
      </c>
      <c r="AQ115" s="86">
        <f t="shared" si="47"/>
        <v>21.851369417414563</v>
      </c>
      <c r="AR115" s="86">
        <f t="shared" si="48"/>
        <v>97.29760888773221</v>
      </c>
      <c r="AS115" s="73">
        <f t="shared" si="57"/>
        <v>7.3688605803255482</v>
      </c>
      <c r="AT115" s="41">
        <v>7.3624000000000001</v>
      </c>
      <c r="AU115" s="20">
        <v>3.8</v>
      </c>
      <c r="AV115" s="20">
        <v>3.02</v>
      </c>
      <c r="AW115" s="42">
        <v>6.9718590000000003</v>
      </c>
      <c r="AX115" s="42">
        <v>0.31872149999999999</v>
      </c>
      <c r="AY115" s="40">
        <f t="shared" si="52"/>
        <v>21.874454657122286</v>
      </c>
      <c r="AZ115" s="20">
        <f t="shared" si="58"/>
        <v>2283.1476323166953</v>
      </c>
      <c r="BA115" s="68">
        <f t="shared" si="59"/>
        <v>104.3750652578352</v>
      </c>
      <c r="BB115" s="97">
        <v>0.41964741550494267</v>
      </c>
      <c r="BC115" s="97">
        <v>8.6039679978151609E-2</v>
      </c>
      <c r="BD115" s="97">
        <v>0.20599999999999999</v>
      </c>
      <c r="BE115" s="97">
        <v>0.13741678291401582</v>
      </c>
      <c r="BF115" s="97">
        <v>6.9608444000235914E-2</v>
      </c>
      <c r="BG115" s="97">
        <v>2.6158720350291802E-2</v>
      </c>
      <c r="BH115" s="97">
        <v>7.9791363530105092E-3</v>
      </c>
      <c r="BI115" s="97">
        <v>0.19579643015376469</v>
      </c>
    </row>
    <row r="116" spans="1:61" x14ac:dyDescent="0.2">
      <c r="A116" s="43">
        <v>110</v>
      </c>
      <c r="B116" s="43">
        <v>7</v>
      </c>
      <c r="C116" s="44" t="s">
        <v>121</v>
      </c>
      <c r="D116" s="44" t="s">
        <v>121</v>
      </c>
      <c r="E116" s="44" t="s">
        <v>240</v>
      </c>
      <c r="F116" s="45">
        <v>3</v>
      </c>
      <c r="G116" s="63">
        <v>17613880</v>
      </c>
      <c r="H116" s="64">
        <v>4324800</v>
      </c>
      <c r="I116" s="43">
        <v>5</v>
      </c>
      <c r="J116" s="46">
        <v>40695</v>
      </c>
      <c r="K116" s="43"/>
      <c r="L116" s="43">
        <v>106.9</v>
      </c>
      <c r="M116" s="43">
        <v>99.1</v>
      </c>
      <c r="N116" s="43">
        <v>0.7601</v>
      </c>
      <c r="O116" s="43">
        <v>10.4846</v>
      </c>
      <c r="P116" s="43">
        <v>7.4164000000000003</v>
      </c>
      <c r="Q116" s="43">
        <f t="shared" si="53"/>
        <v>6.6562999999999999</v>
      </c>
      <c r="R116" s="43">
        <v>0.77439999999999998</v>
      </c>
      <c r="S116" s="43">
        <v>10.474</v>
      </c>
      <c r="T116" s="43">
        <v>7.3859000000000004</v>
      </c>
      <c r="U116" s="43">
        <f t="shared" si="54"/>
        <v>6.6115000000000004</v>
      </c>
      <c r="V116" s="18">
        <f t="shared" si="55"/>
        <v>36.513553211376689</v>
      </c>
      <c r="W116" s="18">
        <f t="shared" si="56"/>
        <v>36.877028833301509</v>
      </c>
      <c r="X116" s="19">
        <f t="shared" si="37"/>
        <v>0.66226388176342843</v>
      </c>
      <c r="Y116" s="19">
        <f t="shared" si="38"/>
        <v>0.65847225711787583</v>
      </c>
      <c r="Z116" s="43">
        <v>12.1968</v>
      </c>
      <c r="AA116" s="43">
        <v>2.0758000000000001</v>
      </c>
      <c r="AB116" s="47">
        <f t="shared" si="39"/>
        <v>7.6989825472598818</v>
      </c>
      <c r="AC116" s="47">
        <v>0.22</v>
      </c>
      <c r="AD116" s="47">
        <f t="shared" si="49"/>
        <v>2.8575204405197603</v>
      </c>
      <c r="AE116" s="47">
        <v>12.2301</v>
      </c>
      <c r="AF116" s="47">
        <v>1.9987999999999999</v>
      </c>
      <c r="AG116" s="47">
        <f t="shared" si="40"/>
        <v>7.7200024966583927</v>
      </c>
      <c r="AH116" s="47">
        <v>2.5175000000000001</v>
      </c>
      <c r="AI116" s="47">
        <f t="shared" si="41"/>
        <v>32.610093080795011</v>
      </c>
      <c r="AJ116" s="47">
        <f t="shared" si="42"/>
        <v>1.0625918800098304</v>
      </c>
      <c r="AK116" s="78">
        <f t="shared" si="43"/>
        <v>34.984363681260007</v>
      </c>
      <c r="AL116" s="89">
        <v>0.92100000000000004</v>
      </c>
      <c r="AM116" s="87">
        <f t="shared" si="44"/>
        <v>11.962619662357723</v>
      </c>
      <c r="AN116" s="89">
        <v>2.7480000000000002</v>
      </c>
      <c r="AO116" s="87">
        <f t="shared" si="45"/>
        <v>35.595843410536119</v>
      </c>
      <c r="AP116" s="87">
        <f t="shared" si="46"/>
        <v>1.9066355853019159</v>
      </c>
      <c r="AQ116" s="87">
        <f t="shared" si="47"/>
        <v>62.773331867750741</v>
      </c>
      <c r="AR116" s="87">
        <f t="shared" si="48"/>
        <v>55.731251855428312</v>
      </c>
      <c r="AS116" s="74">
        <f t="shared" si="57"/>
        <v>7.9210466611207746</v>
      </c>
      <c r="AT116" s="48">
        <v>7.9146999999999998</v>
      </c>
      <c r="AU116" s="18">
        <v>4.78</v>
      </c>
      <c r="AV116" s="18">
        <v>3.78</v>
      </c>
      <c r="AW116" s="49">
        <v>5.570354</v>
      </c>
      <c r="AX116" s="49">
        <v>0.37093039999999999</v>
      </c>
      <c r="AY116" s="47">
        <f t="shared" si="52"/>
        <v>15.017248518859603</v>
      </c>
      <c r="AZ116" s="18">
        <f t="shared" si="58"/>
        <v>1833.961785662794</v>
      </c>
      <c r="BA116" s="69">
        <f t="shared" si="59"/>
        <v>122.12368886081825</v>
      </c>
      <c r="BB116" s="98">
        <v>0.19899912406999443</v>
      </c>
      <c r="BC116" s="98">
        <v>0.61156139673690502</v>
      </c>
      <c r="BD116" s="98">
        <v>0.107</v>
      </c>
      <c r="BE116" s="98">
        <v>0.22003853681978258</v>
      </c>
      <c r="BF116" s="98">
        <v>0.16370384657747927</v>
      </c>
      <c r="BG116" s="98">
        <v>4.7548901459890026E-2</v>
      </c>
      <c r="BH116" s="98">
        <v>9.8096633375532091E-3</v>
      </c>
      <c r="BI116" s="98">
        <v>0.10268546865509474</v>
      </c>
    </row>
    <row r="117" spans="1:61" x14ac:dyDescent="0.2">
      <c r="A117" s="36">
        <v>111</v>
      </c>
      <c r="B117" s="36">
        <v>3</v>
      </c>
      <c r="C117" s="37" t="s">
        <v>122</v>
      </c>
      <c r="D117" s="37" t="s">
        <v>161</v>
      </c>
      <c r="E117" s="37" t="s">
        <v>235</v>
      </c>
      <c r="F117" s="38">
        <v>2</v>
      </c>
      <c r="G117" s="65">
        <v>17613600</v>
      </c>
      <c r="H117" s="66">
        <v>4324450</v>
      </c>
      <c r="I117" s="36">
        <v>5</v>
      </c>
      <c r="J117" s="39">
        <v>40697</v>
      </c>
      <c r="K117" s="36"/>
      <c r="L117" s="36">
        <v>88.3</v>
      </c>
      <c r="M117" s="36">
        <v>69</v>
      </c>
      <c r="N117" s="36">
        <v>0.75939999999999996</v>
      </c>
      <c r="O117" s="36">
        <v>10.784800000000001</v>
      </c>
      <c r="P117" s="36">
        <v>7.4707999999999997</v>
      </c>
      <c r="Q117" s="36">
        <f t="shared" si="53"/>
        <v>6.7113999999999994</v>
      </c>
      <c r="R117" s="36">
        <v>0.78110000000000002</v>
      </c>
      <c r="S117" s="36">
        <v>10.484500000000001</v>
      </c>
      <c r="T117" s="36">
        <v>7.1585000000000001</v>
      </c>
      <c r="U117" s="36">
        <f t="shared" si="54"/>
        <v>6.3773999999999997</v>
      </c>
      <c r="V117" s="20">
        <f t="shared" si="55"/>
        <v>37.769824197018039</v>
      </c>
      <c r="W117" s="20">
        <f t="shared" si="56"/>
        <v>39.173065000715347</v>
      </c>
      <c r="X117" s="21">
        <f t="shared" si="37"/>
        <v>0.45198759267429006</v>
      </c>
      <c r="Y117" s="21">
        <f t="shared" si="38"/>
        <v>0.4417956331526991</v>
      </c>
      <c r="Z117" s="36">
        <v>11.463200000000001</v>
      </c>
      <c r="AA117" s="36">
        <v>2.2326000000000001</v>
      </c>
      <c r="AB117" s="40">
        <f t="shared" si="39"/>
        <v>6.9727132128379985</v>
      </c>
      <c r="AC117" s="40">
        <v>2.1040000000000001</v>
      </c>
      <c r="AD117" s="40">
        <f t="shared" si="49"/>
        <v>30.174767494038964</v>
      </c>
      <c r="AE117" s="40">
        <v>11.651300000000001</v>
      </c>
      <c r="AF117" s="40">
        <v>2.0741999999999998</v>
      </c>
      <c r="AG117" s="40">
        <f t="shared" si="40"/>
        <v>7.0871286775716538</v>
      </c>
      <c r="AH117" s="40">
        <v>4.8140000000000001</v>
      </c>
      <c r="AI117" s="40">
        <f t="shared" si="41"/>
        <v>67.925957309547229</v>
      </c>
      <c r="AJ117" s="40">
        <f t="shared" si="42"/>
        <v>1.3482567791252953</v>
      </c>
      <c r="AK117" s="77">
        <f t="shared" si="43"/>
        <v>29.782697869303927</v>
      </c>
      <c r="AL117" s="88">
        <v>0.497</v>
      </c>
      <c r="AM117" s="86">
        <f t="shared" si="44"/>
        <v>7.1277849070995076</v>
      </c>
      <c r="AN117" s="88">
        <v>0.50800000000000001</v>
      </c>
      <c r="AO117" s="86">
        <f t="shared" si="45"/>
        <v>7.1679240368196906</v>
      </c>
      <c r="AP117" s="86">
        <f t="shared" si="46"/>
        <v>1.3496903194724448</v>
      </c>
      <c r="AQ117" s="86">
        <f t="shared" si="47"/>
        <v>29.814364462569873</v>
      </c>
      <c r="AR117" s="86">
        <f t="shared" si="48"/>
        <v>99.893787461726035</v>
      </c>
      <c r="AS117" s="73">
        <f t="shared" si="57"/>
        <v>8.2200426506099671</v>
      </c>
      <c r="AT117" s="41">
        <v>8.1981999999999999</v>
      </c>
      <c r="AU117" s="20">
        <v>3.83</v>
      </c>
      <c r="AV117" s="20">
        <v>3.43</v>
      </c>
      <c r="AW117" s="42">
        <v>7.1472340000000001</v>
      </c>
      <c r="AX117" s="42">
        <v>0.48783110000000002</v>
      </c>
      <c r="AY117" s="40">
        <f t="shared" si="52"/>
        <v>14.651042133230128</v>
      </c>
      <c r="AZ117" s="20">
        <f t="shared" si="58"/>
        <v>1578.8083851602491</v>
      </c>
      <c r="BA117" s="68">
        <f t="shared" si="59"/>
        <v>107.76082484803882</v>
      </c>
      <c r="BB117" s="97">
        <v>0.27015371842431857</v>
      </c>
      <c r="BC117" s="97">
        <v>0.39098334527761985</v>
      </c>
      <c r="BD117" s="97">
        <v>0.40500000000000003</v>
      </c>
      <c r="BE117" s="97">
        <v>0.28123297226720806</v>
      </c>
      <c r="BF117" s="97">
        <v>0.16796738293320254</v>
      </c>
      <c r="BG117" s="97">
        <v>0.47035980372958314</v>
      </c>
      <c r="BH117" s="97">
        <v>8.2884465156036688E-3</v>
      </c>
      <c r="BI117" s="97">
        <v>0.37645517602175599</v>
      </c>
    </row>
    <row r="118" spans="1:61" x14ac:dyDescent="0.2">
      <c r="A118" s="43">
        <v>112</v>
      </c>
      <c r="B118" s="43">
        <v>7</v>
      </c>
      <c r="C118" s="44" t="s">
        <v>123</v>
      </c>
      <c r="D118" s="44" t="s">
        <v>123</v>
      </c>
      <c r="E118" s="44" t="s">
        <v>241</v>
      </c>
      <c r="F118" s="45">
        <v>3</v>
      </c>
      <c r="G118" s="63">
        <v>17613920</v>
      </c>
      <c r="H118" s="64">
        <v>4324800</v>
      </c>
      <c r="I118" s="43">
        <v>5</v>
      </c>
      <c r="J118" s="46">
        <v>40695</v>
      </c>
      <c r="K118" s="43"/>
      <c r="L118" s="43">
        <v>112.4</v>
      </c>
      <c r="M118" s="43">
        <v>97.6</v>
      </c>
      <c r="N118" s="43">
        <v>0.75519999999999998</v>
      </c>
      <c r="O118" s="43">
        <v>10.673500000000001</v>
      </c>
      <c r="P118" s="43">
        <v>7.9714999999999998</v>
      </c>
      <c r="Q118" s="43">
        <f t="shared" si="53"/>
        <v>7.2162999999999995</v>
      </c>
      <c r="R118" s="43">
        <v>0.75619999999999998</v>
      </c>
      <c r="S118" s="43">
        <v>10.9809</v>
      </c>
      <c r="T118" s="43">
        <v>8.1956000000000007</v>
      </c>
      <c r="U118" s="43">
        <f t="shared" si="54"/>
        <v>7.4394000000000009</v>
      </c>
      <c r="V118" s="18">
        <f t="shared" si="55"/>
        <v>32.390499836042544</v>
      </c>
      <c r="W118" s="18">
        <f t="shared" si="56"/>
        <v>32.25145479878698</v>
      </c>
      <c r="X118" s="19">
        <f t="shared" si="37"/>
        <v>0.69459865431602597</v>
      </c>
      <c r="Y118" s="19">
        <f t="shared" si="38"/>
        <v>0.69602715911983049</v>
      </c>
      <c r="Z118" s="43">
        <v>11.9169</v>
      </c>
      <c r="AA118" s="43">
        <v>1.9572000000000001</v>
      </c>
      <c r="AB118" s="47">
        <f t="shared" si="39"/>
        <v>8.0735263830833546</v>
      </c>
      <c r="AC118" s="47">
        <v>0</v>
      </c>
      <c r="AD118" s="47">
        <v>0</v>
      </c>
      <c r="AE118" s="47">
        <v>12.5648</v>
      </c>
      <c r="AF118" s="47">
        <v>2.0514000000000001</v>
      </c>
      <c r="AG118" s="47">
        <f t="shared" si="40"/>
        <v>8.5124692074420132</v>
      </c>
      <c r="AH118" s="47">
        <v>5.5500000000000001E-2</v>
      </c>
      <c r="AI118" s="47">
        <f t="shared" si="41"/>
        <v>0.65198473730136031</v>
      </c>
      <c r="AJ118" s="47">
        <f t="shared" si="42"/>
        <v>2.3285169189334296E-2</v>
      </c>
      <c r="AK118" s="78">
        <f t="shared" si="43"/>
        <v>0.81035550802384781</v>
      </c>
      <c r="AL118" s="89">
        <v>0.35899999999999999</v>
      </c>
      <c r="AM118" s="87">
        <f t="shared" si="44"/>
        <v>4.4466319048912872</v>
      </c>
      <c r="AN118" s="89">
        <v>1.899</v>
      </c>
      <c r="AO118" s="87">
        <f t="shared" si="45"/>
        <v>22.308450741176276</v>
      </c>
      <c r="AP118" s="87">
        <f t="shared" si="46"/>
        <v>0.66120727048522676</v>
      </c>
      <c r="AQ118" s="87">
        <f t="shared" si="47"/>
        <v>23.010910903260491</v>
      </c>
      <c r="AR118" s="87">
        <f t="shared" si="48"/>
        <v>3.5216142091490426</v>
      </c>
      <c r="AS118" s="74">
        <f t="shared" si="57"/>
        <v>7.3802322767965149</v>
      </c>
      <c r="AT118" s="48">
        <v>7.3792</v>
      </c>
      <c r="AU118" s="18">
        <v>4.68</v>
      </c>
      <c r="AV118" s="18">
        <v>3.59</v>
      </c>
      <c r="AW118" s="49">
        <v>4.5198359999999997</v>
      </c>
      <c r="AX118" s="49">
        <v>0.27102290000000001</v>
      </c>
      <c r="AY118" s="47">
        <f t="shared" si="52"/>
        <v>16.676952390369962</v>
      </c>
      <c r="AZ118" s="18">
        <f t="shared" si="58"/>
        <v>1572.9643053837688</v>
      </c>
      <c r="BA118" s="69">
        <f t="shared" si="59"/>
        <v>94.31964957170895</v>
      </c>
      <c r="BB118" s="98">
        <v>0.39955196294397372</v>
      </c>
      <c r="BC118" s="98">
        <v>0.10483916521186439</v>
      </c>
      <c r="BD118" s="98">
        <v>0.22700000000000001</v>
      </c>
      <c r="BE118" s="98">
        <v>0.26052832416325511</v>
      </c>
      <c r="BF118" s="98">
        <v>8.3325592906014184E-2</v>
      </c>
      <c r="BG118" s="98">
        <v>4.0829331325281534E-2</v>
      </c>
      <c r="BH118" s="98">
        <v>9.9585753891093566E-3</v>
      </c>
      <c r="BI118" s="98">
        <v>0.22894764819562408</v>
      </c>
    </row>
    <row r="119" spans="1:61" x14ac:dyDescent="0.2">
      <c r="A119" s="36">
        <v>113</v>
      </c>
      <c r="B119" s="36">
        <v>3</v>
      </c>
      <c r="C119" s="37" t="s">
        <v>124</v>
      </c>
      <c r="D119" s="37" t="s">
        <v>264</v>
      </c>
      <c r="E119" s="37" t="s">
        <v>235</v>
      </c>
      <c r="F119" s="38">
        <v>14</v>
      </c>
      <c r="G119" s="65">
        <v>17613600</v>
      </c>
      <c r="H119" s="66">
        <v>4323850</v>
      </c>
      <c r="I119" s="36">
        <v>5</v>
      </c>
      <c r="J119" s="39">
        <v>40695</v>
      </c>
      <c r="K119" s="36"/>
      <c r="L119" s="36">
        <v>143</v>
      </c>
      <c r="M119" s="36">
        <v>138.69999999999999</v>
      </c>
      <c r="N119" s="36">
        <v>0.75580000000000003</v>
      </c>
      <c r="O119" s="36">
        <v>10.691000000000001</v>
      </c>
      <c r="P119" s="36">
        <v>7.8621999999999996</v>
      </c>
      <c r="Q119" s="36">
        <f t="shared" si="53"/>
        <v>7.1063999999999998</v>
      </c>
      <c r="R119" s="36">
        <v>0.77769999999999995</v>
      </c>
      <c r="S119" s="36">
        <v>10.3987</v>
      </c>
      <c r="T119" s="36">
        <v>7.6445999999999996</v>
      </c>
      <c r="U119" s="36">
        <f t="shared" si="54"/>
        <v>6.8668999999999993</v>
      </c>
      <c r="V119" s="20">
        <f t="shared" si="55"/>
        <v>33.529136657001224</v>
      </c>
      <c r="W119" s="20">
        <f t="shared" si="56"/>
        <v>33.963860867223794</v>
      </c>
      <c r="X119" s="21">
        <f t="shared" si="37"/>
        <v>0.97047460480778214</v>
      </c>
      <c r="Y119" s="21">
        <f t="shared" si="38"/>
        <v>0.96412763133853252</v>
      </c>
      <c r="Z119" s="36">
        <v>11.986599999999999</v>
      </c>
      <c r="AA119" s="36">
        <v>2.2467999999999999</v>
      </c>
      <c r="AB119" s="40">
        <f t="shared" si="39"/>
        <v>7.9154878532893518</v>
      </c>
      <c r="AC119" s="40">
        <v>0.45100000000000001</v>
      </c>
      <c r="AD119" s="40">
        <f t="shared" si="49"/>
        <v>5.6976905070049844</v>
      </c>
      <c r="AE119" s="40">
        <v>12.2409</v>
      </c>
      <c r="AF119" s="40">
        <v>2.1602999999999999</v>
      </c>
      <c r="AG119" s="40">
        <f t="shared" si="40"/>
        <v>8.0834177551040032</v>
      </c>
      <c r="AH119" s="40">
        <v>2.6385000000000001</v>
      </c>
      <c r="AI119" s="40">
        <f t="shared" si="41"/>
        <v>32.640896214154068</v>
      </c>
      <c r="AJ119" s="40">
        <f t="shared" si="42"/>
        <v>0.96225734668389584</v>
      </c>
      <c r="AK119" s="77">
        <f t="shared" si="43"/>
        <v>46.386944819822276</v>
      </c>
      <c r="AL119" s="88">
        <v>0.70399999999999996</v>
      </c>
      <c r="AM119" s="86">
        <f t="shared" si="44"/>
        <v>8.8939559133736346</v>
      </c>
      <c r="AN119" s="88">
        <v>0.161</v>
      </c>
      <c r="AO119" s="86">
        <f t="shared" si="45"/>
        <v>1.9917317758115614</v>
      </c>
      <c r="AP119" s="86">
        <f t="shared" si="46"/>
        <v>0.71574934177096461</v>
      </c>
      <c r="AQ119" s="86">
        <f t="shared" si="47"/>
        <v>34.503685875687694</v>
      </c>
      <c r="AR119" s="86">
        <f t="shared" si="48"/>
        <v>134.44054929942391</v>
      </c>
      <c r="AS119" s="73">
        <f t="shared" si="57"/>
        <v>7.5716116442645154</v>
      </c>
      <c r="AT119" s="41">
        <v>7.5705999999999998</v>
      </c>
      <c r="AU119" s="20">
        <v>4.1500000000000004</v>
      </c>
      <c r="AV119" s="20">
        <v>3.43</v>
      </c>
      <c r="AW119" s="42">
        <v>5.0726089999999999</v>
      </c>
      <c r="AX119" s="42">
        <v>0.2634184</v>
      </c>
      <c r="AY119" s="40">
        <f t="shared" si="52"/>
        <v>19.256851457605087</v>
      </c>
      <c r="AZ119" s="20">
        <f t="shared" si="58"/>
        <v>2445.3212499382607</v>
      </c>
      <c r="BA119" s="68">
        <f t="shared" si="59"/>
        <v>126.98447902149304</v>
      </c>
      <c r="BB119" s="97">
        <v>0.4865910624534614</v>
      </c>
      <c r="BC119" s="97">
        <v>0.14861033568625448</v>
      </c>
      <c r="BD119" s="97">
        <v>0.11700000000000001</v>
      </c>
      <c r="BE119" s="97">
        <v>0.20013564325000482</v>
      </c>
      <c r="BF119" s="97">
        <v>7.7694840285112615E-2</v>
      </c>
      <c r="BG119" s="97">
        <v>8.8405809678226824E-2</v>
      </c>
      <c r="BH119" s="97">
        <v>6.5856307427105739E-3</v>
      </c>
      <c r="BI119" s="97">
        <v>0.13948210346980458</v>
      </c>
    </row>
    <row r="120" spans="1:61" x14ac:dyDescent="0.2">
      <c r="A120" s="43">
        <v>114</v>
      </c>
      <c r="B120" s="43">
        <v>7</v>
      </c>
      <c r="C120" s="44" t="s">
        <v>125</v>
      </c>
      <c r="D120" s="44" t="s">
        <v>125</v>
      </c>
      <c r="E120" s="44" t="s">
        <v>241</v>
      </c>
      <c r="F120" s="45">
        <v>2</v>
      </c>
      <c r="G120" s="63">
        <v>17613920</v>
      </c>
      <c r="H120" s="64">
        <v>4324840</v>
      </c>
      <c r="I120" s="43">
        <v>5</v>
      </c>
      <c r="J120" s="46">
        <v>40695</v>
      </c>
      <c r="K120" s="43"/>
      <c r="L120" s="43">
        <v>95.6</v>
      </c>
      <c r="M120" s="43">
        <v>86.2</v>
      </c>
      <c r="N120" s="43">
        <v>0.75449999999999995</v>
      </c>
      <c r="O120" s="43">
        <v>10.508599999999999</v>
      </c>
      <c r="P120" s="43">
        <v>7.4036999999999997</v>
      </c>
      <c r="Q120" s="43">
        <f t="shared" si="53"/>
        <v>6.6491999999999996</v>
      </c>
      <c r="R120" s="43">
        <v>0.76910000000000001</v>
      </c>
      <c r="S120" s="43">
        <v>10.7288</v>
      </c>
      <c r="T120" s="43">
        <v>7.5982000000000003</v>
      </c>
      <c r="U120" s="43">
        <f t="shared" si="54"/>
        <v>6.8291000000000004</v>
      </c>
      <c r="V120" s="18">
        <f t="shared" si="55"/>
        <v>36.726110043202709</v>
      </c>
      <c r="W120" s="18">
        <f t="shared" si="56"/>
        <v>36.347960629334125</v>
      </c>
      <c r="X120" s="19">
        <f t="shared" si="37"/>
        <v>0.57412729623957115</v>
      </c>
      <c r="Y120" s="19">
        <f t="shared" si="38"/>
        <v>0.57755850460541036</v>
      </c>
      <c r="Z120" s="43">
        <v>12.0991</v>
      </c>
      <c r="AA120" s="43">
        <v>1.5899000000000001</v>
      </c>
      <c r="AB120" s="47">
        <f t="shared" si="39"/>
        <v>7.7013238954962357</v>
      </c>
      <c r="AC120" s="47">
        <v>0.44800000000000001</v>
      </c>
      <c r="AD120" s="47">
        <f t="shared" si="49"/>
        <v>5.817181644080601</v>
      </c>
      <c r="AE120" s="47">
        <v>12.0128</v>
      </c>
      <c r="AF120" s="47">
        <v>1.8888</v>
      </c>
      <c r="AG120" s="47">
        <f t="shared" si="40"/>
        <v>7.6463921855193515</v>
      </c>
      <c r="AH120" s="47">
        <v>3.9544999999999999</v>
      </c>
      <c r="AI120" s="47">
        <f t="shared" si="41"/>
        <v>51.717200792930633</v>
      </c>
      <c r="AJ120" s="47">
        <f t="shared" si="42"/>
        <v>1.6392863981732155</v>
      </c>
      <c r="AK120" s="78">
        <f t="shared" si="43"/>
        <v>47.33919003744559</v>
      </c>
      <c r="AL120" s="89">
        <v>1.1399999999999999</v>
      </c>
      <c r="AM120" s="87">
        <f t="shared" si="44"/>
        <v>14.802649719312239</v>
      </c>
      <c r="AN120" s="89">
        <v>1.5329999999999999</v>
      </c>
      <c r="AO120" s="87">
        <f t="shared" si="45"/>
        <v>20.048670834634635</v>
      </c>
      <c r="AP120" s="87">
        <f t="shared" si="46"/>
        <v>1.8266442951490154</v>
      </c>
      <c r="AQ120" s="87">
        <f t="shared" si="47"/>
        <v>52.749697377613458</v>
      </c>
      <c r="AR120" s="87">
        <f t="shared" si="48"/>
        <v>89.74305520383129</v>
      </c>
      <c r="AS120" s="74">
        <f t="shared" si="57"/>
        <v>7.8552078604794184</v>
      </c>
      <c r="AT120" s="48">
        <v>7.8567999999999998</v>
      </c>
      <c r="AU120" s="18">
        <v>4.68</v>
      </c>
      <c r="AV120" s="18">
        <v>3.82</v>
      </c>
      <c r="AW120" s="49">
        <v>6.6006530000000003</v>
      </c>
      <c r="AX120" s="49">
        <v>0.43050389999999999</v>
      </c>
      <c r="AY120" s="47">
        <v>15.348641379991362</v>
      </c>
      <c r="AZ120" s="18">
        <f t="shared" si="58"/>
        <v>1906.131638049608</v>
      </c>
      <c r="BA120" s="69">
        <f t="shared" si="59"/>
        <v>124.32059435539857</v>
      </c>
      <c r="BB120" s="98">
        <v>0.37783152003829273</v>
      </c>
      <c r="BC120" s="98">
        <v>0.24142691342868194</v>
      </c>
      <c r="BD120" s="98">
        <v>0.35199999999999998</v>
      </c>
      <c r="BE120" s="98">
        <v>0.35634870788952311</v>
      </c>
      <c r="BF120" s="98">
        <v>0.1667002631300232</v>
      </c>
      <c r="BG120" s="98">
        <v>0.16393194689350019</v>
      </c>
      <c r="BH120" s="98">
        <v>1.3063264600314728E-2</v>
      </c>
      <c r="BI120" s="98">
        <v>0.32034608337198456</v>
      </c>
    </row>
    <row r="121" spans="1:61" x14ac:dyDescent="0.2">
      <c r="A121" s="36">
        <v>115</v>
      </c>
      <c r="B121" s="36">
        <v>3</v>
      </c>
      <c r="C121" s="37" t="s">
        <v>126</v>
      </c>
      <c r="D121" s="37" t="s">
        <v>126</v>
      </c>
      <c r="E121" s="37" t="s">
        <v>240</v>
      </c>
      <c r="F121" s="38">
        <v>9</v>
      </c>
      <c r="G121" s="65">
        <v>17613850</v>
      </c>
      <c r="H121" s="66">
        <v>4324100</v>
      </c>
      <c r="I121" s="36">
        <v>5</v>
      </c>
      <c r="J121" s="39">
        <v>40694</v>
      </c>
      <c r="K121" s="36"/>
      <c r="L121" s="36">
        <v>140.5</v>
      </c>
      <c r="M121" s="36">
        <v>129.6</v>
      </c>
      <c r="N121" s="36">
        <v>0.77300000000000002</v>
      </c>
      <c r="O121" s="36">
        <v>10.406499999999999</v>
      </c>
      <c r="P121" s="36">
        <v>7.4702000000000002</v>
      </c>
      <c r="Q121" s="36">
        <f t="shared" si="53"/>
        <v>6.6972000000000005</v>
      </c>
      <c r="R121" s="36">
        <v>0.78510000000000002</v>
      </c>
      <c r="S121" s="36">
        <v>10.257</v>
      </c>
      <c r="T121" s="36">
        <v>7.2766000000000002</v>
      </c>
      <c r="U121" s="36">
        <f t="shared" si="54"/>
        <v>6.4915000000000003</v>
      </c>
      <c r="V121" s="20">
        <f t="shared" si="55"/>
        <v>35.64406861096429</v>
      </c>
      <c r="W121" s="20">
        <f t="shared" si="56"/>
        <v>36.711514087939939</v>
      </c>
      <c r="X121" s="21">
        <f t="shared" si="37"/>
        <v>0.87795039031779221</v>
      </c>
      <c r="Y121" s="21">
        <f t="shared" si="38"/>
        <v>0.86338818675820883</v>
      </c>
      <c r="Z121" s="36">
        <v>11.244</v>
      </c>
      <c r="AA121" s="36">
        <v>1.9702</v>
      </c>
      <c r="AB121" s="40">
        <f t="shared" si="39"/>
        <v>7.1161573559520335</v>
      </c>
      <c r="AC121" s="40">
        <v>0.222</v>
      </c>
      <c r="AD121" s="40">
        <f t="shared" si="49"/>
        <v>3.1196612004977196</v>
      </c>
      <c r="AE121" s="40">
        <v>12.1327</v>
      </c>
      <c r="AF121" s="40">
        <v>2.1739000000000002</v>
      </c>
      <c r="AG121" s="40">
        <f t="shared" si="40"/>
        <v>7.6786021302525116</v>
      </c>
      <c r="AH121" s="40">
        <v>2.2505000000000002</v>
      </c>
      <c r="AI121" s="40">
        <f t="shared" si="41"/>
        <v>29.308720022533482</v>
      </c>
      <c r="AJ121" s="40">
        <f t="shared" si="42"/>
        <v>0.93532352935842</v>
      </c>
      <c r="AK121" s="77">
        <f t="shared" si="43"/>
        <v>40.37736430225273</v>
      </c>
      <c r="AL121" s="88">
        <v>1.1599999999999999</v>
      </c>
      <c r="AM121" s="86">
        <f t="shared" si="44"/>
        <v>16.300932398997094</v>
      </c>
      <c r="AN121" s="88">
        <v>1.0369999999999999</v>
      </c>
      <c r="AO121" s="86">
        <f t="shared" si="45"/>
        <v>13.505062280989653</v>
      </c>
      <c r="AP121" s="86">
        <f t="shared" si="46"/>
        <v>0.83547102514386851</v>
      </c>
      <c r="AQ121" s="86">
        <f t="shared" si="47"/>
        <v>36.066790674399321</v>
      </c>
      <c r="AR121" s="86">
        <f t="shared" si="48"/>
        <v>111.95164179360464</v>
      </c>
      <c r="AS121" s="73">
        <f t="shared" si="57"/>
        <v>7.9003312023415226</v>
      </c>
      <c r="AT121" s="41">
        <v>7.9019000000000004</v>
      </c>
      <c r="AU121" s="20">
        <v>4.1900000000000004</v>
      </c>
      <c r="AV121" s="20">
        <v>3.39</v>
      </c>
      <c r="AW121" s="42">
        <v>6.5374879999999997</v>
      </c>
      <c r="AX121" s="42">
        <v>0.2959</v>
      </c>
      <c r="AY121" s="40">
        <f>(AW121/AX121)</f>
        <v>22.093572152754309</v>
      </c>
      <c r="AZ121" s="20">
        <f t="shared" si="58"/>
        <v>2822.1949551367743</v>
      </c>
      <c r="BA121" s="68">
        <f t="shared" si="59"/>
        <v>127.738282230877</v>
      </c>
      <c r="BB121" s="97">
        <v>0.75856552986801196</v>
      </c>
      <c r="BC121" s="97">
        <v>0.13364435478322284</v>
      </c>
      <c r="BD121" s="97">
        <v>0.16</v>
      </c>
      <c r="BE121" s="97">
        <v>0.16698332607546287</v>
      </c>
      <c r="BF121" s="97">
        <v>6.4218675827325641E-2</v>
      </c>
      <c r="BG121" s="97">
        <v>5.5688490812404387E-2</v>
      </c>
      <c r="BH121" s="97">
        <v>1.5715718951709583E-2</v>
      </c>
      <c r="BI121" s="97">
        <v>0.17787292489836468</v>
      </c>
    </row>
    <row r="122" spans="1:61" x14ac:dyDescent="0.2">
      <c r="A122" s="43">
        <v>116</v>
      </c>
      <c r="B122" s="43">
        <v>7</v>
      </c>
      <c r="C122" s="44" t="s">
        <v>29</v>
      </c>
      <c r="D122" s="44" t="s">
        <v>29</v>
      </c>
      <c r="E122" s="44" t="s">
        <v>238</v>
      </c>
      <c r="F122" s="45">
        <v>4</v>
      </c>
      <c r="G122" s="63">
        <v>17613800</v>
      </c>
      <c r="H122" s="64">
        <v>4324760</v>
      </c>
      <c r="I122" s="43">
        <v>5</v>
      </c>
      <c r="J122" s="46">
        <v>40695</v>
      </c>
      <c r="K122" s="43"/>
      <c r="L122" s="43">
        <v>117</v>
      </c>
      <c r="M122" s="43">
        <v>99.2</v>
      </c>
      <c r="N122" s="43">
        <v>0.7591</v>
      </c>
      <c r="O122" s="43">
        <v>10.936299999999999</v>
      </c>
      <c r="P122" s="43">
        <v>7.9518000000000004</v>
      </c>
      <c r="Q122" s="43">
        <f t="shared" si="53"/>
        <v>7.1927000000000003</v>
      </c>
      <c r="R122" s="43">
        <v>0.76700000000000002</v>
      </c>
      <c r="S122" s="43">
        <v>10.657299999999999</v>
      </c>
      <c r="T122" s="43">
        <v>7.8703000000000003</v>
      </c>
      <c r="U122" s="43">
        <f t="shared" si="54"/>
        <v>7.1032999999999999</v>
      </c>
      <c r="V122" s="18">
        <f t="shared" si="55"/>
        <v>34.230955624845691</v>
      </c>
      <c r="W122" s="18">
        <f t="shared" si="56"/>
        <v>33.348033742129807</v>
      </c>
      <c r="X122" s="19">
        <f t="shared" si="37"/>
        <v>0.68676728442266399</v>
      </c>
      <c r="Y122" s="19">
        <f t="shared" si="38"/>
        <v>0.69598684766112884</v>
      </c>
      <c r="Z122" s="43">
        <v>12.095000000000001</v>
      </c>
      <c r="AA122" s="43">
        <v>2.1263000000000001</v>
      </c>
      <c r="AB122" s="47">
        <f t="shared" si="39"/>
        <v>8.0615553188894005</v>
      </c>
      <c r="AC122" s="47">
        <v>0.76300000000000001</v>
      </c>
      <c r="AD122" s="47">
        <f t="shared" si="49"/>
        <v>9.4646748650620776</v>
      </c>
      <c r="AE122" s="47">
        <v>12.5891</v>
      </c>
      <c r="AF122" s="47">
        <v>2.1366000000000001</v>
      </c>
      <c r="AG122" s="47">
        <f t="shared" si="40"/>
        <v>8.3908826841695365</v>
      </c>
      <c r="AH122" s="47">
        <v>3.9944999999999999</v>
      </c>
      <c r="AI122" s="47">
        <f t="shared" si="41"/>
        <v>47.60524190781657</v>
      </c>
      <c r="AJ122" s="47">
        <f t="shared" si="42"/>
        <v>1.3621631086698032</v>
      </c>
      <c r="AK122" s="78">
        <f t="shared" si="43"/>
        <v>47.402380400169001</v>
      </c>
      <c r="AL122" s="89">
        <v>0.51300000000000001</v>
      </c>
      <c r="AM122" s="87">
        <f t="shared" si="44"/>
        <v>6.3635363116341352</v>
      </c>
      <c r="AN122" s="89">
        <v>0.25600000000000001</v>
      </c>
      <c r="AO122" s="87">
        <f t="shared" si="45"/>
        <v>3.0509305115536471</v>
      </c>
      <c r="AP122" s="87">
        <f t="shared" si="46"/>
        <v>1.2438557586669285</v>
      </c>
      <c r="AQ122" s="87">
        <f t="shared" si="47"/>
        <v>43.285362420986871</v>
      </c>
      <c r="AR122" s="87">
        <f t="shared" si="48"/>
        <v>109.51133997479481</v>
      </c>
      <c r="AS122" s="74">
        <f t="shared" si="57"/>
        <v>7.5016541607421896</v>
      </c>
      <c r="AT122" s="48">
        <v>7.4970999999999997</v>
      </c>
      <c r="AU122" s="18">
        <v>4.58</v>
      </c>
      <c r="AV122" s="18">
        <v>3.83</v>
      </c>
      <c r="AW122" s="49">
        <v>4.8740509999999997</v>
      </c>
      <c r="AX122" s="49">
        <v>0.36299330000000002</v>
      </c>
      <c r="AY122" s="47">
        <f>(AW122/AX122)</f>
        <v>13.427385574334291</v>
      </c>
      <c r="AZ122" s="18">
        <f t="shared" si="58"/>
        <v>1696.1376954147861</v>
      </c>
      <c r="BA122" s="69">
        <f t="shared" si="59"/>
        <v>126.31928129455524</v>
      </c>
      <c r="BB122" s="98">
        <v>0.23377785708299931</v>
      </c>
      <c r="BC122" s="98">
        <v>0.67396920064636334</v>
      </c>
      <c r="BD122" s="98">
        <v>0.14599999999999999</v>
      </c>
      <c r="BE122" s="98">
        <v>0.19702644219342783</v>
      </c>
      <c r="BF122" s="98">
        <v>0.14640573413407268</v>
      </c>
      <c r="BG122" s="98">
        <v>6.5017049960724022E-2</v>
      </c>
      <c r="BH122" s="98">
        <v>1.3437218779463717E-2</v>
      </c>
      <c r="BI122" s="98">
        <v>0.14094550725631605</v>
      </c>
    </row>
    <row r="123" spans="1:61" x14ac:dyDescent="0.2">
      <c r="A123" s="36">
        <v>117</v>
      </c>
      <c r="B123" s="36">
        <v>3</v>
      </c>
      <c r="C123" s="37" t="s">
        <v>127</v>
      </c>
      <c r="D123" s="37" t="s">
        <v>127</v>
      </c>
      <c r="E123" s="37" t="s">
        <v>241</v>
      </c>
      <c r="F123" s="38">
        <v>7</v>
      </c>
      <c r="G123" s="65">
        <v>17613900</v>
      </c>
      <c r="H123" s="66">
        <v>4324200</v>
      </c>
      <c r="I123" s="36">
        <v>5</v>
      </c>
      <c r="J123" s="39">
        <v>40694</v>
      </c>
      <c r="K123" s="36"/>
      <c r="L123" s="36">
        <v>134.9</v>
      </c>
      <c r="M123" s="36">
        <v>129</v>
      </c>
      <c r="N123" s="36">
        <v>0.75860000000000005</v>
      </c>
      <c r="O123" s="36">
        <v>10.7592</v>
      </c>
      <c r="P123" s="36">
        <v>7.9847000000000001</v>
      </c>
      <c r="Q123" s="36">
        <f t="shared" si="53"/>
        <v>7.2260999999999997</v>
      </c>
      <c r="R123" s="36">
        <v>0.76290000000000002</v>
      </c>
      <c r="S123" s="36">
        <v>10.583600000000001</v>
      </c>
      <c r="T123" s="36">
        <v>7.8265000000000002</v>
      </c>
      <c r="U123" s="36">
        <f t="shared" si="54"/>
        <v>7.0636000000000001</v>
      </c>
      <c r="V123" s="20">
        <f t="shared" si="55"/>
        <v>32.837943341512386</v>
      </c>
      <c r="W123" s="20">
        <f t="shared" si="56"/>
        <v>33.259004497524472</v>
      </c>
      <c r="X123" s="21">
        <f t="shared" si="37"/>
        <v>0.91199003252051614</v>
      </c>
      <c r="Y123" s="21">
        <f t="shared" si="38"/>
        <v>0.9062724652441414</v>
      </c>
      <c r="Z123" s="36">
        <v>12.296799999999999</v>
      </c>
      <c r="AA123" s="36">
        <v>2.2618999999999998</v>
      </c>
      <c r="AB123" s="40">
        <f t="shared" si="39"/>
        <v>8.2070067349484113</v>
      </c>
      <c r="AC123" s="40">
        <v>0.23800000000000002</v>
      </c>
      <c r="AD123" s="40">
        <f t="shared" si="49"/>
        <v>2.8999610660304405</v>
      </c>
      <c r="AE123" s="40">
        <v>11.9291</v>
      </c>
      <c r="AF123" s="40">
        <v>2.2484999999999999</v>
      </c>
      <c r="AG123" s="40">
        <f t="shared" si="40"/>
        <v>7.9616000944858083</v>
      </c>
      <c r="AH123" s="40">
        <v>2.0739999999999998</v>
      </c>
      <c r="AI123" s="40">
        <f t="shared" si="41"/>
        <v>26.050039883772222</v>
      </c>
      <c r="AJ123" s="40">
        <f t="shared" si="42"/>
        <v>0.82678852920506363</v>
      </c>
      <c r="AK123" s="77">
        <f t="shared" si="43"/>
        <v>37.464783929912542</v>
      </c>
      <c r="AL123" s="88">
        <v>1.024</v>
      </c>
      <c r="AM123" s="86">
        <f t="shared" si="44"/>
        <v>12.477143410147779</v>
      </c>
      <c r="AN123" s="88">
        <v>0.66700000000000004</v>
      </c>
      <c r="AO123" s="86">
        <f t="shared" si="45"/>
        <v>8.3777129230839318</v>
      </c>
      <c r="AP123" s="86">
        <f t="shared" si="46"/>
        <v>0.68038029752421192</v>
      </c>
      <c r="AQ123" s="86">
        <f t="shared" si="47"/>
        <v>30.830496477040498</v>
      </c>
      <c r="AR123" s="86">
        <f t="shared" si="48"/>
        <v>121.51858779767821</v>
      </c>
      <c r="AS123" s="73">
        <f t="shared" si="57"/>
        <v>7.4916473186477157</v>
      </c>
      <c r="AT123" s="41">
        <v>7.5057</v>
      </c>
      <c r="AU123" s="20">
        <v>4.0599999999999996</v>
      </c>
      <c r="AV123" s="20">
        <v>3.27</v>
      </c>
      <c r="AW123" s="42">
        <v>6.1441549999999996</v>
      </c>
      <c r="AX123" s="42">
        <v>0.25790249999999998</v>
      </c>
      <c r="AY123" s="40">
        <f>(AW123/AX123)</f>
        <v>23.823557352100117</v>
      </c>
      <c r="AZ123" s="20">
        <f t="shared" si="58"/>
        <v>2784.1392493460589</v>
      </c>
      <c r="BA123" s="68">
        <f t="shared" si="59"/>
        <v>116.86496723381357</v>
      </c>
      <c r="BB123" s="97">
        <v>0.84369219916314064</v>
      </c>
      <c r="BC123" s="97">
        <v>0.10590388064955057</v>
      </c>
      <c r="BD123" s="97">
        <v>0.152</v>
      </c>
      <c r="BE123" s="97">
        <v>0.16270141837886226</v>
      </c>
      <c r="BF123" s="97">
        <v>6.629905489053893E-2</v>
      </c>
      <c r="BG123" s="97">
        <v>5.269429979036748E-2</v>
      </c>
      <c r="BH123" s="97">
        <v>1.3044282893910195E-2</v>
      </c>
      <c r="BI123" s="97">
        <v>0.15194328562370432</v>
      </c>
    </row>
    <row r="124" spans="1:61" x14ac:dyDescent="0.2">
      <c r="A124" s="43">
        <v>118</v>
      </c>
      <c r="B124" s="43">
        <v>7</v>
      </c>
      <c r="C124" s="44" t="s">
        <v>128</v>
      </c>
      <c r="D124" s="44" t="s">
        <v>128</v>
      </c>
      <c r="E124" s="44" t="s">
        <v>241</v>
      </c>
      <c r="F124" s="45">
        <v>12</v>
      </c>
      <c r="G124" s="63">
        <v>17613920</v>
      </c>
      <c r="H124" s="64">
        <v>4324440</v>
      </c>
      <c r="I124" s="43">
        <v>5</v>
      </c>
      <c r="J124" s="46">
        <v>40696</v>
      </c>
      <c r="K124" s="43"/>
      <c r="L124" s="43">
        <v>130.6</v>
      </c>
      <c r="M124" s="43">
        <v>119.4</v>
      </c>
      <c r="N124" s="43">
        <v>0.78290000000000004</v>
      </c>
      <c r="O124" s="43">
        <v>10.4041</v>
      </c>
      <c r="P124" s="43">
        <v>7.5997000000000003</v>
      </c>
      <c r="Q124" s="43">
        <f t="shared" si="53"/>
        <v>6.8168000000000006</v>
      </c>
      <c r="R124" s="43">
        <v>0.76280000000000003</v>
      </c>
      <c r="S124" s="43">
        <v>10.431900000000001</v>
      </c>
      <c r="T124" s="43">
        <v>7.6078999999999999</v>
      </c>
      <c r="U124" s="43">
        <f t="shared" si="54"/>
        <v>6.8450999999999995</v>
      </c>
      <c r="V124" s="18">
        <f t="shared" si="55"/>
        <v>34.479676281465956</v>
      </c>
      <c r="W124" s="18">
        <f t="shared" si="56"/>
        <v>34.38299830328129</v>
      </c>
      <c r="X124" s="19">
        <f t="shared" si="37"/>
        <v>0.82348701599925944</v>
      </c>
      <c r="Y124" s="19">
        <f t="shared" si="38"/>
        <v>0.82470210553560153</v>
      </c>
      <c r="Z124" s="43">
        <v>12.789899999999999</v>
      </c>
      <c r="AA124" s="43">
        <v>2.2090000000000001</v>
      </c>
      <c r="AB124" s="47">
        <f t="shared" si="39"/>
        <v>8.392348900008626</v>
      </c>
      <c r="AC124" s="47">
        <v>0.72799999999999998</v>
      </c>
      <c r="AD124" s="47">
        <f t="shared" si="49"/>
        <v>8.6745678554814596</v>
      </c>
      <c r="AE124" s="47">
        <v>12.048299999999999</v>
      </c>
      <c r="AF124" s="47">
        <v>2.1829999999999998</v>
      </c>
      <c r="AG124" s="47">
        <f t="shared" si="40"/>
        <v>7.9057332154257605</v>
      </c>
      <c r="AH124" s="47">
        <v>3.7364999999999999</v>
      </c>
      <c r="AI124" s="47">
        <f t="shared" si="41"/>
        <v>47.263168363805868</v>
      </c>
      <c r="AJ124" s="47">
        <f t="shared" si="42"/>
        <v>1.3781643038687288</v>
      </c>
      <c r="AK124" s="78">
        <f t="shared" si="43"/>
        <v>56.82875015872736</v>
      </c>
      <c r="AL124" s="89">
        <v>0.96199999999999997</v>
      </c>
      <c r="AM124" s="87">
        <f t="shared" si="44"/>
        <v>11.462821809029071</v>
      </c>
      <c r="AN124" s="89">
        <v>0.186</v>
      </c>
      <c r="AO124" s="87">
        <f t="shared" si="45"/>
        <v>2.3527229534772891</v>
      </c>
      <c r="AP124" s="87">
        <f t="shared" si="46"/>
        <v>1.052803630456165</v>
      </c>
      <c r="AQ124" s="87">
        <f t="shared" si="47"/>
        <v>43.412468537636229</v>
      </c>
      <c r="AR124" s="87">
        <f t="shared" si="48"/>
        <v>130.90421271358929</v>
      </c>
      <c r="AS124" s="74">
        <f t="shared" si="57"/>
        <v>7.6199763334355968</v>
      </c>
      <c r="AT124" s="48">
        <v>7.6128</v>
      </c>
      <c r="AU124" s="18">
        <v>4.37</v>
      </c>
      <c r="AV124" s="18">
        <v>3.7</v>
      </c>
      <c r="AW124" s="49">
        <v>5.3265799999999999</v>
      </c>
      <c r="AX124" s="49">
        <v>0.34406229999999999</v>
      </c>
      <c r="AY124" s="47">
        <f>(AW124/AX124)</f>
        <v>15.481440425178812</v>
      </c>
      <c r="AZ124" s="18">
        <f t="shared" si="58"/>
        <v>2196.4208706519121</v>
      </c>
      <c r="BA124" s="69">
        <f t="shared" si="59"/>
        <v>141.87445162271089</v>
      </c>
      <c r="BB124" s="98">
        <v>0.47192208021267867</v>
      </c>
      <c r="BC124" s="98">
        <v>0.29142026110529945</v>
      </c>
      <c r="BD124" s="98">
        <v>0.36199999999999999</v>
      </c>
      <c r="BE124" s="98">
        <v>0.26367636964803964</v>
      </c>
      <c r="BF124" s="98">
        <v>0.12787471351527221</v>
      </c>
      <c r="BG124" s="98">
        <v>0.27493879175924096</v>
      </c>
      <c r="BH124" s="98">
        <v>1.4907694093329689E-2</v>
      </c>
      <c r="BI124" s="98">
        <v>0.40412864875715027</v>
      </c>
    </row>
    <row r="125" spans="1:61" x14ac:dyDescent="0.2">
      <c r="A125" s="36">
        <v>119</v>
      </c>
      <c r="B125" s="36">
        <v>3</v>
      </c>
      <c r="C125" s="37" t="s">
        <v>58</v>
      </c>
      <c r="D125" s="37" t="s">
        <v>265</v>
      </c>
      <c r="E125" s="37" t="s">
        <v>239</v>
      </c>
      <c r="F125" s="38">
        <v>8</v>
      </c>
      <c r="G125" s="65">
        <v>17613800</v>
      </c>
      <c r="H125" s="66">
        <v>4324150</v>
      </c>
      <c r="I125" s="36">
        <v>5</v>
      </c>
      <c r="J125" s="39">
        <v>40697</v>
      </c>
      <c r="K125" s="36"/>
      <c r="L125" s="36">
        <v>112.6</v>
      </c>
      <c r="M125" s="36">
        <v>106.6</v>
      </c>
      <c r="N125" s="36">
        <v>0.76829999999999998</v>
      </c>
      <c r="O125" s="36">
        <v>10.528700000000001</v>
      </c>
      <c r="P125" s="36">
        <v>7.7702</v>
      </c>
      <c r="Q125" s="36">
        <f t="shared" si="53"/>
        <v>7.0019</v>
      </c>
      <c r="R125" s="36">
        <v>0.78</v>
      </c>
      <c r="S125" s="36">
        <v>10.6463</v>
      </c>
      <c r="T125" s="36">
        <v>7.7416999999999998</v>
      </c>
      <c r="U125" s="36">
        <f t="shared" si="54"/>
        <v>6.9616999999999996</v>
      </c>
      <c r="V125" s="20">
        <f t="shared" si="55"/>
        <v>33.497012926572133</v>
      </c>
      <c r="W125" s="20">
        <f t="shared" si="56"/>
        <v>34.609206954528808</v>
      </c>
      <c r="X125" s="21">
        <f t="shared" si="37"/>
        <v>0.74623351810814842</v>
      </c>
      <c r="Y125" s="21">
        <f t="shared" si="38"/>
        <v>0.73375353038391888</v>
      </c>
      <c r="Z125" s="36">
        <v>12.5899</v>
      </c>
      <c r="AA125" s="36">
        <v>2.2353999999999998</v>
      </c>
      <c r="AB125" s="40">
        <f t="shared" si="39"/>
        <v>8.2326354536317776</v>
      </c>
      <c r="AC125" s="40">
        <v>0.52500000000000002</v>
      </c>
      <c r="AD125" s="40">
        <f t="shared" si="49"/>
        <v>6.3770587554487124</v>
      </c>
      <c r="AE125" s="40">
        <v>12.1419</v>
      </c>
      <c r="AF125" s="40">
        <v>2.2755999999999998</v>
      </c>
      <c r="AG125" s="40">
        <f t="shared" si="40"/>
        <v>7.9396847007880673</v>
      </c>
      <c r="AH125" s="40">
        <v>2.3715000000000002</v>
      </c>
      <c r="AI125" s="40">
        <f t="shared" si="41"/>
        <v>29.868944288991891</v>
      </c>
      <c r="AJ125" s="40">
        <f t="shared" si="42"/>
        <v>0.83899591191225642</v>
      </c>
      <c r="AK125" s="77">
        <f t="shared" si="43"/>
        <v>30.780810617164676</v>
      </c>
      <c r="AL125" s="88">
        <v>0.5</v>
      </c>
      <c r="AM125" s="86">
        <f t="shared" si="44"/>
        <v>6.0733892909035347</v>
      </c>
      <c r="AN125" s="88">
        <v>0.27100000000000002</v>
      </c>
      <c r="AO125" s="86">
        <f t="shared" si="45"/>
        <v>3.413233777068017</v>
      </c>
      <c r="AP125" s="86">
        <f t="shared" si="46"/>
        <v>0.7439903578467022</v>
      </c>
      <c r="AQ125" s="86">
        <f t="shared" si="47"/>
        <v>27.29527758208064</v>
      </c>
      <c r="AR125" s="86">
        <f t="shared" si="48"/>
        <v>112.76972921269095</v>
      </c>
      <c r="AS125" s="73">
        <f t="shared" si="57"/>
        <v>7.6463363833546403</v>
      </c>
      <c r="AT125" s="41">
        <v>7.6325000000000003</v>
      </c>
      <c r="AU125" s="20">
        <v>3.99</v>
      </c>
      <c r="AV125" s="20">
        <v>3.35</v>
      </c>
      <c r="AW125" s="42">
        <v>4.6898689999999998</v>
      </c>
      <c r="AX125" s="42">
        <v>0.26601629999999998</v>
      </c>
      <c r="AY125" s="40">
        <f>(AW125/AX125)</f>
        <v>17.630006131203238</v>
      </c>
      <c r="AZ125" s="20">
        <f t="shared" si="58"/>
        <v>1720.6039678940497</v>
      </c>
      <c r="BA125" s="68">
        <f t="shared" si="59"/>
        <v>97.595199632333831</v>
      </c>
      <c r="BB125" s="97">
        <v>0.55920328538105879</v>
      </c>
      <c r="BC125" s="97">
        <v>0.17792148352661563</v>
      </c>
      <c r="BD125" s="97">
        <v>0.10199999999999999</v>
      </c>
      <c r="BE125" s="97">
        <v>0.19688427170196418</v>
      </c>
      <c r="BF125" s="97">
        <v>7.9601364199185162E-2</v>
      </c>
      <c r="BG125" s="97">
        <v>4.614423488855824E-2</v>
      </c>
      <c r="BH125" s="97">
        <v>9.434734846567051E-3</v>
      </c>
      <c r="BI125" s="97">
        <v>9.8769038037958931E-2</v>
      </c>
    </row>
    <row r="126" spans="1:61" x14ac:dyDescent="0.2">
      <c r="A126" s="43">
        <v>120</v>
      </c>
      <c r="B126" s="43">
        <v>7</v>
      </c>
      <c r="C126" s="44" t="s">
        <v>106</v>
      </c>
      <c r="D126" s="44" t="s">
        <v>106</v>
      </c>
      <c r="E126" s="44" t="s">
        <v>238</v>
      </c>
      <c r="F126" s="45">
        <v>6</v>
      </c>
      <c r="G126" s="63">
        <v>17613800</v>
      </c>
      <c r="H126" s="64">
        <v>4324680</v>
      </c>
      <c r="I126" s="43">
        <v>5</v>
      </c>
      <c r="J126" s="46">
        <v>40696</v>
      </c>
      <c r="K126" s="43"/>
      <c r="L126" s="43">
        <v>163.80000000000001</v>
      </c>
      <c r="M126" s="43">
        <v>133.19999999999999</v>
      </c>
      <c r="N126" s="43">
        <v>0.76259999999999994</v>
      </c>
      <c r="O126" s="43">
        <v>10.7601</v>
      </c>
      <c r="P126" s="43">
        <v>7.9435000000000002</v>
      </c>
      <c r="Q126" s="43">
        <f t="shared" si="53"/>
        <v>7.1809000000000003</v>
      </c>
      <c r="R126" s="43">
        <v>0.75560000000000005</v>
      </c>
      <c r="S126" s="43">
        <v>10.6798</v>
      </c>
      <c r="T126" s="43">
        <v>7.8803000000000001</v>
      </c>
      <c r="U126" s="43">
        <f t="shared" si="54"/>
        <v>7.1246999999999998</v>
      </c>
      <c r="V126" s="18">
        <f t="shared" si="55"/>
        <v>33.263631378890523</v>
      </c>
      <c r="W126" s="18">
        <f t="shared" si="56"/>
        <v>33.288076555740744</v>
      </c>
      <c r="X126" s="19">
        <f t="shared" si="37"/>
        <v>0.93571413687702976</v>
      </c>
      <c r="Y126" s="19">
        <f t="shared" si="38"/>
        <v>0.93537138976582446</v>
      </c>
      <c r="Z126" s="43">
        <v>12.2842</v>
      </c>
      <c r="AA126" s="43">
        <v>2.1265000000000001</v>
      </c>
      <c r="AB126" s="47">
        <f t="shared" si="39"/>
        <v>8.195026099739696</v>
      </c>
      <c r="AC126" s="47">
        <v>1.325</v>
      </c>
      <c r="AD126" s="47">
        <f t="shared" si="49"/>
        <v>16.168343869485504</v>
      </c>
      <c r="AE126" s="47">
        <v>12.1501</v>
      </c>
      <c r="AF126" s="47">
        <v>2.1147999999999998</v>
      </c>
      <c r="AG126" s="47">
        <f t="shared" si="40"/>
        <v>8.1055654104009438</v>
      </c>
      <c r="AH126" s="47">
        <v>7.0555000000000003</v>
      </c>
      <c r="AI126" s="47">
        <f t="shared" si="41"/>
        <v>87.045130632669824</v>
      </c>
      <c r="AJ126" s="47">
        <f t="shared" si="42"/>
        <v>2.5313138129708688</v>
      </c>
      <c r="AK126" s="78">
        <f t="shared" si="43"/>
        <v>118.3859259585995</v>
      </c>
      <c r="AL126" s="89">
        <v>1.6990000000000001</v>
      </c>
      <c r="AM126" s="87">
        <f t="shared" si="44"/>
        <v>20.732087723966696</v>
      </c>
      <c r="AN126" s="89">
        <v>5.4980000000000002</v>
      </c>
      <c r="AO126" s="87">
        <f t="shared" si="45"/>
        <v>67.829938093461649</v>
      </c>
      <c r="AP126" s="87">
        <f t="shared" si="46"/>
        <v>4.2133798975956882</v>
      </c>
      <c r="AQ126" s="87">
        <f t="shared" si="47"/>
        <v>197.05375052127329</v>
      </c>
      <c r="AR126" s="87">
        <f t="shared" si="48"/>
        <v>60.077986663754942</v>
      </c>
      <c r="AS126" s="74">
        <f t="shared" si="57"/>
        <v>7.4949120664729749</v>
      </c>
      <c r="AT126" s="48">
        <v>7.5035999999999996</v>
      </c>
      <c r="AU126" s="18">
        <v>4.5</v>
      </c>
      <c r="AV126" s="18">
        <v>3.92</v>
      </c>
      <c r="AW126" s="49">
        <v>3.7645133333333334</v>
      </c>
      <c r="AX126" s="49">
        <v>0.30474740000000006</v>
      </c>
      <c r="AY126" s="47">
        <v>12.347835096839384</v>
      </c>
      <c r="AZ126" s="18">
        <f t="shared" si="58"/>
        <v>1760.6090341959882</v>
      </c>
      <c r="BA126" s="69">
        <f t="shared" si="59"/>
        <v>142.52599953276084</v>
      </c>
      <c r="BB126" s="98">
        <v>0.12711440607849139</v>
      </c>
      <c r="BC126" s="98">
        <v>0.93335445978184362</v>
      </c>
      <c r="BD126" s="98">
        <v>0.11</v>
      </c>
      <c r="BE126" s="98">
        <v>0.30509745309698716</v>
      </c>
      <c r="BF126" s="98">
        <v>0.21169298489809402</v>
      </c>
      <c r="BG126" s="98">
        <v>3.3267281278624376E-2</v>
      </c>
      <c r="BH126" s="98">
        <v>9.9371351614020581E-3</v>
      </c>
      <c r="BI126" s="98">
        <v>0.10926096134638982</v>
      </c>
    </row>
    <row r="127" spans="1:61" x14ac:dyDescent="0.2">
      <c r="A127" s="36">
        <v>121</v>
      </c>
      <c r="B127" s="36">
        <v>3</v>
      </c>
      <c r="C127" s="37" t="s">
        <v>129</v>
      </c>
      <c r="D127" s="37" t="s">
        <v>193</v>
      </c>
      <c r="E127" s="37" t="s">
        <v>236</v>
      </c>
      <c r="F127" s="38">
        <v>12</v>
      </c>
      <c r="G127" s="65">
        <v>17613650</v>
      </c>
      <c r="H127" s="66">
        <v>4323950</v>
      </c>
      <c r="I127" s="36">
        <v>5</v>
      </c>
      <c r="J127" s="39">
        <v>40695</v>
      </c>
      <c r="K127" s="36"/>
      <c r="L127" s="36">
        <v>129.80000000000001</v>
      </c>
      <c r="M127" s="36">
        <v>118.1</v>
      </c>
      <c r="N127" s="36">
        <v>0.74929999999999997</v>
      </c>
      <c r="O127" s="36">
        <v>10.618</v>
      </c>
      <c r="P127" s="36">
        <v>7.9314</v>
      </c>
      <c r="Q127" s="36">
        <f t="shared" si="53"/>
        <v>7.1821000000000002</v>
      </c>
      <c r="R127" s="36">
        <v>0.77149999999999996</v>
      </c>
      <c r="S127" s="36">
        <v>10.6767</v>
      </c>
      <c r="T127" s="36">
        <v>8.0093999999999994</v>
      </c>
      <c r="U127" s="36">
        <f t="shared" si="54"/>
        <v>7.2378999999999998</v>
      </c>
      <c r="V127" s="20">
        <f t="shared" si="55"/>
        <v>32.359201356187604</v>
      </c>
      <c r="W127" s="20">
        <f t="shared" si="56"/>
        <v>32.208453923028657</v>
      </c>
      <c r="X127" s="21">
        <f t="shared" si="37"/>
        <v>0.84088192840360454</v>
      </c>
      <c r="Y127" s="21">
        <f t="shared" si="38"/>
        <v>0.84275595702003325</v>
      </c>
      <c r="Z127" s="36">
        <v>12.736000000000001</v>
      </c>
      <c r="AA127" s="36">
        <v>1.9145000000000001</v>
      </c>
      <c r="AB127" s="40">
        <f t="shared" si="39"/>
        <v>8.6339313083630707</v>
      </c>
      <c r="AC127" s="40">
        <v>1.2859999999999998</v>
      </c>
      <c r="AD127" s="40">
        <f t="shared" si="49"/>
        <v>14.894721234976052</v>
      </c>
      <c r="AE127" s="40">
        <v>13.027100000000001</v>
      </c>
      <c r="AF127" s="40">
        <v>2.2366999999999999</v>
      </c>
      <c r="AG127" s="40">
        <f t="shared" si="40"/>
        <v>8.831272498993135</v>
      </c>
      <c r="AH127" s="40">
        <v>3.0859999999999999</v>
      </c>
      <c r="AI127" s="40">
        <f t="shared" si="41"/>
        <v>34.944001562083365</v>
      </c>
      <c r="AJ127" s="40">
        <f t="shared" si="42"/>
        <v>0.71604572596811822</v>
      </c>
      <c r="AK127" s="77">
        <f t="shared" si="43"/>
        <v>30.172590052918299</v>
      </c>
      <c r="AL127" s="88">
        <v>0.41599999999999998</v>
      </c>
      <c r="AM127" s="86">
        <f t="shared" si="44"/>
        <v>4.818199093118225</v>
      </c>
      <c r="AN127" s="88">
        <v>0.23899999999999999</v>
      </c>
      <c r="AO127" s="86">
        <f t="shared" si="45"/>
        <v>2.7062917606409349</v>
      </c>
      <c r="AP127" s="86">
        <f t="shared" si="46"/>
        <v>0.64062046409392925</v>
      </c>
      <c r="AQ127" s="86">
        <f t="shared" si="47"/>
        <v>26.994335615204861</v>
      </c>
      <c r="AR127" s="86">
        <f t="shared" si="48"/>
        <v>111.77378277805529</v>
      </c>
      <c r="AS127" s="73">
        <f t="shared" si="57"/>
        <v>7.3755509194655904</v>
      </c>
      <c r="AT127" s="41">
        <v>7.3772000000000002</v>
      </c>
      <c r="AU127" s="20">
        <v>4.43</v>
      </c>
      <c r="AV127" s="20">
        <v>3.72</v>
      </c>
      <c r="AW127" s="42">
        <v>4.3152619999999997</v>
      </c>
      <c r="AX127" s="42">
        <v>0.29657519999999998</v>
      </c>
      <c r="AY127" s="40">
        <f t="shared" ref="AY127:AY174" si="60">(AW127/AX127)</f>
        <v>14.550313040335132</v>
      </c>
      <c r="AZ127" s="20">
        <f t="shared" si="58"/>
        <v>1818.3563783010914</v>
      </c>
      <c r="BA127" s="68">
        <f t="shared" si="59"/>
        <v>124.97025825220388</v>
      </c>
      <c r="BB127" s="97">
        <v>0.3653660887293389</v>
      </c>
      <c r="BC127" s="97">
        <v>0.19893595177722581</v>
      </c>
      <c r="BD127" s="97">
        <v>0.30299999999999999</v>
      </c>
      <c r="BE127" s="97">
        <v>0.23996286609887746</v>
      </c>
      <c r="BF127" s="97">
        <v>9.6999597829525636E-2</v>
      </c>
      <c r="BG127" s="97">
        <v>0.23726301915772902</v>
      </c>
      <c r="BH127" s="97">
        <v>9.770125880958741E-3</v>
      </c>
      <c r="BI127" s="97">
        <v>0.26794647158654389</v>
      </c>
    </row>
    <row r="128" spans="1:61" x14ac:dyDescent="0.2">
      <c r="A128" s="43">
        <v>122</v>
      </c>
      <c r="B128" s="43">
        <v>7</v>
      </c>
      <c r="C128" s="44" t="s">
        <v>130</v>
      </c>
      <c r="D128" s="44" t="s">
        <v>130</v>
      </c>
      <c r="E128" s="44" t="s">
        <v>255</v>
      </c>
      <c r="F128" s="45">
        <v>12</v>
      </c>
      <c r="G128" s="63">
        <v>17614000</v>
      </c>
      <c r="H128" s="64">
        <v>4324440</v>
      </c>
      <c r="I128" s="43">
        <v>5</v>
      </c>
      <c r="J128" s="46">
        <v>40696</v>
      </c>
      <c r="K128" s="43"/>
      <c r="L128" s="43">
        <v>141.4</v>
      </c>
      <c r="M128" s="43">
        <v>133.30000000000001</v>
      </c>
      <c r="N128" s="43">
        <v>0.78879999999999995</v>
      </c>
      <c r="O128" s="43">
        <v>10.5777</v>
      </c>
      <c r="P128" s="43">
        <v>8.0230999999999995</v>
      </c>
      <c r="Q128" s="43">
        <f t="shared" si="53"/>
        <v>7.2342999999999993</v>
      </c>
      <c r="R128" s="43">
        <v>0.75700000000000001</v>
      </c>
      <c r="S128" s="43">
        <v>10.8497</v>
      </c>
      <c r="T128" s="43">
        <v>8.2234999999999996</v>
      </c>
      <c r="U128" s="43">
        <f t="shared" si="54"/>
        <v>7.4664999999999999</v>
      </c>
      <c r="V128" s="18">
        <f t="shared" si="55"/>
        <v>31.608005521049005</v>
      </c>
      <c r="W128" s="18">
        <f t="shared" si="56"/>
        <v>31.18242900725366</v>
      </c>
      <c r="X128" s="19">
        <f t="shared" si="37"/>
        <v>0.9596476698993861</v>
      </c>
      <c r="Y128" s="19">
        <f t="shared" si="38"/>
        <v>0.96561918035085137</v>
      </c>
      <c r="Z128" s="43">
        <v>12.395300000000001</v>
      </c>
      <c r="AA128" s="43">
        <v>1.8872</v>
      </c>
      <c r="AB128" s="47">
        <f t="shared" si="39"/>
        <v>8.5301443772638876</v>
      </c>
      <c r="AC128" s="47">
        <v>0.66300000000000003</v>
      </c>
      <c r="AD128" s="47">
        <f t="shared" si="49"/>
        <v>7.7724358542763934</v>
      </c>
      <c r="AE128" s="47">
        <v>12.492900000000001</v>
      </c>
      <c r="AF128" s="47">
        <v>2.1223000000000001</v>
      </c>
      <c r="AG128" s="47">
        <f t="shared" si="40"/>
        <v>8.5973103265528081</v>
      </c>
      <c r="AH128" s="47">
        <v>2.5209999999999999</v>
      </c>
      <c r="AI128" s="47">
        <f t="shared" si="41"/>
        <v>29.323124375467604</v>
      </c>
      <c r="AJ128" s="47">
        <f t="shared" si="42"/>
        <v>0.76966744718540048</v>
      </c>
      <c r="AK128" s="78">
        <f t="shared" si="43"/>
        <v>37.160282474694924</v>
      </c>
      <c r="AL128" s="89">
        <v>0.63</v>
      </c>
      <c r="AM128" s="87">
        <f t="shared" si="44"/>
        <v>7.3855725312128602</v>
      </c>
      <c r="AN128" s="89">
        <v>0.193</v>
      </c>
      <c r="AO128" s="87">
        <f t="shared" si="45"/>
        <v>2.244888141398353</v>
      </c>
      <c r="AP128" s="87">
        <f t="shared" si="46"/>
        <v>0.58607157612059668</v>
      </c>
      <c r="AQ128" s="87">
        <f t="shared" si="47"/>
        <v>28.296097748025105</v>
      </c>
      <c r="AR128" s="87">
        <f t="shared" si="48"/>
        <v>131.32652709078405</v>
      </c>
      <c r="AS128" s="74">
        <f t="shared" si="57"/>
        <v>7.2655862854081565</v>
      </c>
      <c r="AT128" s="48">
        <v>7.2716000000000003</v>
      </c>
      <c r="AU128" s="18">
        <v>4.4800000000000004</v>
      </c>
      <c r="AV128" s="18">
        <v>3.79</v>
      </c>
      <c r="AW128" s="49">
        <v>3.5981109999999998</v>
      </c>
      <c r="AX128" s="49">
        <v>0.26423180000000002</v>
      </c>
      <c r="AY128" s="47">
        <f t="shared" si="60"/>
        <v>13.617251973456638</v>
      </c>
      <c r="AZ128" s="18">
        <f t="shared" si="58"/>
        <v>1737.2024973156908</v>
      </c>
      <c r="BA128" s="69">
        <f t="shared" si="59"/>
        <v>127.57364706931507</v>
      </c>
      <c r="BB128" s="98">
        <v>0.29820803451588812</v>
      </c>
      <c r="BC128" s="98">
        <v>0.12693647523118595</v>
      </c>
      <c r="BD128" s="98">
        <v>9.0999999999999998E-2</v>
      </c>
      <c r="BE128" s="98">
        <v>0.1904476394143817</v>
      </c>
      <c r="BF128" s="98">
        <v>4.9351696046522835E-2</v>
      </c>
      <c r="BG128" s="98">
        <v>4.286556873957529E-2</v>
      </c>
      <c r="BH128" s="98">
        <v>1.5232780320464143E-2</v>
      </c>
      <c r="BI128" s="98">
        <v>9.5414213714490492E-2</v>
      </c>
    </row>
    <row r="129" spans="1:61" x14ac:dyDescent="0.2">
      <c r="A129" s="36">
        <v>123</v>
      </c>
      <c r="B129" s="36">
        <v>3</v>
      </c>
      <c r="C129" s="37" t="s">
        <v>131</v>
      </c>
      <c r="D129" s="37" t="s">
        <v>172</v>
      </c>
      <c r="E129" s="37" t="s">
        <v>234</v>
      </c>
      <c r="F129" s="38">
        <v>6</v>
      </c>
      <c r="G129" s="65">
        <v>17613550</v>
      </c>
      <c r="H129" s="66">
        <v>4324250</v>
      </c>
      <c r="I129" s="36">
        <v>5</v>
      </c>
      <c r="J129" s="39">
        <v>40694</v>
      </c>
      <c r="K129" s="36"/>
      <c r="L129" s="36">
        <v>129.1</v>
      </c>
      <c r="M129" s="36">
        <v>118</v>
      </c>
      <c r="N129" s="36">
        <v>0.75460000000000005</v>
      </c>
      <c r="O129" s="36">
        <v>10.220700000000001</v>
      </c>
      <c r="P129" s="36">
        <v>6.8666</v>
      </c>
      <c r="Q129" s="36">
        <f t="shared" si="53"/>
        <v>6.1120000000000001</v>
      </c>
      <c r="R129" s="36">
        <v>0.77629999999999999</v>
      </c>
      <c r="S129" s="36">
        <v>10.504300000000001</v>
      </c>
      <c r="T129" s="36">
        <v>7.0049000000000001</v>
      </c>
      <c r="U129" s="36">
        <f t="shared" si="54"/>
        <v>6.2286000000000001</v>
      </c>
      <c r="V129" s="20">
        <f t="shared" si="55"/>
        <v>40.199790620994655</v>
      </c>
      <c r="W129" s="20">
        <f t="shared" si="56"/>
        <v>40.704283007911044</v>
      </c>
      <c r="X129" s="21">
        <f t="shared" si="37"/>
        <v>0.74278154807606656</v>
      </c>
      <c r="Y129" s="21">
        <f t="shared" si="38"/>
        <v>0.73651522158594707</v>
      </c>
      <c r="Z129" s="36">
        <v>11.542299999999999</v>
      </c>
      <c r="AA129" s="36">
        <v>1.8631</v>
      </c>
      <c r="AB129" s="40">
        <f t="shared" si="39"/>
        <v>6.8440895423778825</v>
      </c>
      <c r="AC129" s="40">
        <v>1.6569999999999998</v>
      </c>
      <c r="AD129" s="40">
        <f t="shared" si="49"/>
        <v>24.210670970039626</v>
      </c>
      <c r="AE129" s="40">
        <v>12.155799999999999</v>
      </c>
      <c r="AF129" s="40">
        <v>2.1787999999999998</v>
      </c>
      <c r="AG129" s="40">
        <f t="shared" si="40"/>
        <v>7.2078687661243483</v>
      </c>
      <c r="AH129" s="40">
        <v>4.5935000000000006</v>
      </c>
      <c r="AI129" s="40">
        <f t="shared" si="41"/>
        <v>63.728962735678572</v>
      </c>
      <c r="AJ129" s="40">
        <f t="shared" si="42"/>
        <v>1.4113675630585338</v>
      </c>
      <c r="AK129" s="77">
        <f t="shared" si="43"/>
        <v>51.974684672263706</v>
      </c>
      <c r="AL129" s="88">
        <v>0.45500000000000002</v>
      </c>
      <c r="AM129" s="86">
        <f t="shared" si="44"/>
        <v>6.6480719923766038</v>
      </c>
      <c r="AN129" s="88">
        <v>0.252</v>
      </c>
      <c r="AO129" s="86">
        <f t="shared" si="45"/>
        <v>3.4961790811779685</v>
      </c>
      <c r="AP129" s="86">
        <f t="shared" si="46"/>
        <v>1.298799959087154</v>
      </c>
      <c r="AQ129" s="86">
        <f t="shared" si="47"/>
        <v>47.829296983144701</v>
      </c>
      <c r="AR129" s="86">
        <f t="shared" si="48"/>
        <v>108.66704708325499</v>
      </c>
      <c r="AS129" s="73">
        <f t="shared" si="57"/>
        <v>8.4323122370998309</v>
      </c>
      <c r="AT129" s="41">
        <v>8.4413</v>
      </c>
      <c r="AU129" s="20">
        <v>3.71</v>
      </c>
      <c r="AV129" s="20">
        <v>2.97</v>
      </c>
      <c r="AW129" s="42">
        <v>8.5882129999999997</v>
      </c>
      <c r="AX129" s="42">
        <v>0.41502060000000002</v>
      </c>
      <c r="AY129" s="40">
        <f t="shared" si="60"/>
        <v>20.693461963092915</v>
      </c>
      <c r="AZ129" s="20">
        <f t="shared" si="58"/>
        <v>3162.674800361156</v>
      </c>
      <c r="BA129" s="68">
        <f t="shared" si="59"/>
        <v>152.83449458586634</v>
      </c>
      <c r="BB129" s="97">
        <v>0.22160131195986155</v>
      </c>
      <c r="BC129" s="97">
        <v>0.25456518540483142</v>
      </c>
      <c r="BD129" s="97">
        <v>0.11</v>
      </c>
      <c r="BE129" s="97">
        <v>0.19418374680399386</v>
      </c>
      <c r="BF129" s="97">
        <v>0.12963287149409547</v>
      </c>
      <c r="BG129" s="97">
        <v>0.54669485297092157</v>
      </c>
      <c r="BH129" s="97">
        <v>1.0861707051801762E-2</v>
      </c>
      <c r="BI129" s="97">
        <v>0.1265814330106059</v>
      </c>
    </row>
    <row r="130" spans="1:61" x14ac:dyDescent="0.2">
      <c r="A130" s="43">
        <v>124</v>
      </c>
      <c r="B130" s="43">
        <v>7</v>
      </c>
      <c r="C130" s="44" t="s">
        <v>132</v>
      </c>
      <c r="D130" s="44" t="s">
        <v>132</v>
      </c>
      <c r="E130" s="44" t="s">
        <v>244</v>
      </c>
      <c r="F130" s="45">
        <v>15</v>
      </c>
      <c r="G130" s="63">
        <v>17614040</v>
      </c>
      <c r="H130" s="64">
        <v>4324320</v>
      </c>
      <c r="I130" s="43">
        <v>5</v>
      </c>
      <c r="J130" s="46">
        <v>40696</v>
      </c>
      <c r="K130" s="43"/>
      <c r="L130" s="43">
        <v>133.9</v>
      </c>
      <c r="M130" s="43">
        <v>120.2</v>
      </c>
      <c r="N130" s="43">
        <v>0.77890000000000004</v>
      </c>
      <c r="O130" s="43">
        <v>10.8123</v>
      </c>
      <c r="P130" s="43">
        <v>8.2124000000000006</v>
      </c>
      <c r="Q130" s="43">
        <f t="shared" si="53"/>
        <v>7.4335000000000004</v>
      </c>
      <c r="R130" s="43">
        <v>0.75</v>
      </c>
      <c r="S130" s="43">
        <v>10.2912</v>
      </c>
      <c r="T130" s="43">
        <v>7.7683999999999997</v>
      </c>
      <c r="U130" s="43">
        <f t="shared" si="54"/>
        <v>7.0183999999999997</v>
      </c>
      <c r="V130" s="18">
        <f t="shared" si="55"/>
        <v>31.249595368238026</v>
      </c>
      <c r="W130" s="18">
        <f t="shared" si="56"/>
        <v>31.801927860696523</v>
      </c>
      <c r="X130" s="19">
        <f t="shared" si="37"/>
        <v>0.86987354070924094</v>
      </c>
      <c r="Y130" s="19">
        <f t="shared" si="38"/>
        <v>0.86288508117308182</v>
      </c>
      <c r="Z130" s="43">
        <v>12.006600000000001</v>
      </c>
      <c r="AA130" s="43">
        <v>2.1484999999999999</v>
      </c>
      <c r="AB130" s="47">
        <f t="shared" si="39"/>
        <v>8.1882697294776126</v>
      </c>
      <c r="AC130" s="47">
        <v>0.42799999999999999</v>
      </c>
      <c r="AD130" s="47">
        <f t="shared" si="49"/>
        <v>5.2269895123167265</v>
      </c>
      <c r="AE130" s="47">
        <v>12.249700000000001</v>
      </c>
      <c r="AF130" s="47">
        <v>2.1943000000000001</v>
      </c>
      <c r="AG130" s="47">
        <f t="shared" si="40"/>
        <v>8.3540592428482583</v>
      </c>
      <c r="AH130" s="47">
        <v>3.5164999999999997</v>
      </c>
      <c r="AI130" s="47">
        <f t="shared" si="41"/>
        <v>42.093309345518527</v>
      </c>
      <c r="AJ130" s="47">
        <f t="shared" si="42"/>
        <v>1.3166542797572072</v>
      </c>
      <c r="AK130" s="78">
        <f t="shared" si="43"/>
        <v>56.806066753259167</v>
      </c>
      <c r="AL130" s="89">
        <v>1.198</v>
      </c>
      <c r="AM130" s="87">
        <f t="shared" si="44"/>
        <v>14.630685597559435</v>
      </c>
      <c r="AN130" s="89">
        <v>0.29399999999999998</v>
      </c>
      <c r="AO130" s="87">
        <f t="shared" si="45"/>
        <v>3.5192472479972832</v>
      </c>
      <c r="AP130" s="87">
        <f t="shared" si="46"/>
        <v>0.91981719584427313</v>
      </c>
      <c r="AQ130" s="87">
        <f t="shared" si="47"/>
        <v>39.6848267850241</v>
      </c>
      <c r="AR130" s="87">
        <f t="shared" si="48"/>
        <v>143.14303817169773</v>
      </c>
      <c r="AS130" s="74">
        <f t="shared" si="57"/>
        <v>7.3315855465633204</v>
      </c>
      <c r="AT130" s="48">
        <v>7.3380000000000001</v>
      </c>
      <c r="AU130" s="18">
        <v>4.74</v>
      </c>
      <c r="AV130" s="18">
        <v>3.81</v>
      </c>
      <c r="AW130" s="49">
        <v>4.7090870000000002</v>
      </c>
      <c r="AX130" s="49">
        <v>0.28063320000000003</v>
      </c>
      <c r="AY130" s="47">
        <f t="shared" si="60"/>
        <v>16.780220586872829</v>
      </c>
      <c r="AZ130" s="18">
        <f t="shared" si="58"/>
        <v>2031.7004591230523</v>
      </c>
      <c r="BA130" s="69">
        <f t="shared" si="59"/>
        <v>121.07710078093088</v>
      </c>
      <c r="BB130" s="98">
        <v>0.54671856269365859</v>
      </c>
      <c r="BC130" s="98">
        <v>0.13982981210230991</v>
      </c>
      <c r="BD130" s="98">
        <v>0.26900000000000002</v>
      </c>
      <c r="BE130" s="98">
        <v>0.18101031657351963</v>
      </c>
      <c r="BF130" s="98">
        <v>8.8693950810229211E-2</v>
      </c>
      <c r="BG130" s="98">
        <v>0.14144799675262215</v>
      </c>
      <c r="BH130" s="98">
        <v>9.745686157472358E-3</v>
      </c>
      <c r="BI130" s="98">
        <v>0.24802610847949744</v>
      </c>
    </row>
    <row r="131" spans="1:61" x14ac:dyDescent="0.2">
      <c r="A131" s="36">
        <v>125</v>
      </c>
      <c r="B131" s="36">
        <v>3</v>
      </c>
      <c r="C131" s="37" t="s">
        <v>133</v>
      </c>
      <c r="D131" s="37" t="s">
        <v>196</v>
      </c>
      <c r="E131" s="37" t="s">
        <v>235</v>
      </c>
      <c r="F131" s="38">
        <v>15</v>
      </c>
      <c r="G131" s="65">
        <v>17613600</v>
      </c>
      <c r="H131" s="66">
        <v>4323800</v>
      </c>
      <c r="I131" s="36">
        <v>5</v>
      </c>
      <c r="J131" s="39">
        <v>40695</v>
      </c>
      <c r="K131" s="36"/>
      <c r="L131" s="36">
        <v>161.5</v>
      </c>
      <c r="M131" s="36">
        <v>154.5</v>
      </c>
      <c r="N131" s="36">
        <v>0.77880000000000005</v>
      </c>
      <c r="O131" s="36">
        <v>10.869</v>
      </c>
      <c r="P131" s="36">
        <v>8.6527999999999992</v>
      </c>
      <c r="Q131" s="36">
        <f t="shared" si="53"/>
        <v>7.8739999999999988</v>
      </c>
      <c r="R131" s="36">
        <v>0.75339999999999996</v>
      </c>
      <c r="S131" s="36">
        <v>10.3447</v>
      </c>
      <c r="T131" s="36">
        <v>8.1709999999999994</v>
      </c>
      <c r="U131" s="36">
        <f t="shared" si="54"/>
        <v>7.4175999999999993</v>
      </c>
      <c r="V131" s="20">
        <f t="shared" si="55"/>
        <v>27.555432882509901</v>
      </c>
      <c r="W131" s="20">
        <f t="shared" si="56"/>
        <v>28.295648979670752</v>
      </c>
      <c r="X131" s="21">
        <f t="shared" si="37"/>
        <v>1.1781774336476023</v>
      </c>
      <c r="Y131" s="21">
        <f t="shared" si="38"/>
        <v>1.1661391823832494</v>
      </c>
      <c r="Z131" s="36">
        <v>12.617000000000001</v>
      </c>
      <c r="AA131" s="36">
        <v>2.0893000000000002</v>
      </c>
      <c r="AB131" s="40">
        <f t="shared" si="39"/>
        <v>9.0469379682349427</v>
      </c>
      <c r="AC131" s="40">
        <v>0.39700000000000002</v>
      </c>
      <c r="AD131" s="40">
        <f t="shared" si="49"/>
        <v>4.3882250701167873</v>
      </c>
      <c r="AE131" s="40">
        <v>12.6227</v>
      </c>
      <c r="AF131" s="40">
        <v>2.1905999999999999</v>
      </c>
      <c r="AG131" s="40">
        <f t="shared" si="40"/>
        <v>9.0510251162430997</v>
      </c>
      <c r="AH131" s="40">
        <v>1.9810000000000001</v>
      </c>
      <c r="AI131" s="40">
        <f t="shared" si="41"/>
        <v>21.887023564268642</v>
      </c>
      <c r="AJ131" s="40">
        <f t="shared" si="42"/>
        <v>0.62495708907685199</v>
      </c>
      <c r="AK131" s="77">
        <f t="shared" si="43"/>
        <v>36.439347444034787</v>
      </c>
      <c r="AL131" s="88">
        <v>0.76200000000000001</v>
      </c>
      <c r="AM131" s="86">
        <f t="shared" si="44"/>
        <v>8.4227393033475852</v>
      </c>
      <c r="AN131" s="88">
        <v>0.214</v>
      </c>
      <c r="AO131" s="86">
        <f t="shared" si="45"/>
        <v>2.3643730654989845</v>
      </c>
      <c r="AP131" s="86">
        <f t="shared" si="46"/>
        <v>0.40858686629654484</v>
      </c>
      <c r="AQ131" s="86">
        <f t="shared" si="47"/>
        <v>23.823457709779344</v>
      </c>
      <c r="AR131" s="86">
        <f t="shared" si="48"/>
        <v>152.95574592044511</v>
      </c>
      <c r="AS131" s="73">
        <f t="shared" si="57"/>
        <v>6.973077545297671</v>
      </c>
      <c r="AT131" s="41">
        <v>6.9743000000000004</v>
      </c>
      <c r="AU131" s="20">
        <v>4.33</v>
      </c>
      <c r="AV131" s="20">
        <v>3.52</v>
      </c>
      <c r="AW131" s="42">
        <v>2.5798109999999999</v>
      </c>
      <c r="AX131" s="42">
        <v>0.15165100000000001</v>
      </c>
      <c r="AY131" s="40">
        <f t="shared" si="60"/>
        <v>17.011500089020181</v>
      </c>
      <c r="AZ131" s="20">
        <f t="shared" si="58"/>
        <v>1504.2093451216565</v>
      </c>
      <c r="BA131" s="68">
        <f t="shared" si="59"/>
        <v>88.423086573801072</v>
      </c>
      <c r="BB131" s="97">
        <v>0.58574300396623069</v>
      </c>
      <c r="BC131" s="97">
        <v>8.4341039615539584E-2</v>
      </c>
      <c r="BD131" s="97">
        <v>0.16800000000000001</v>
      </c>
      <c r="BE131" s="97">
        <v>0.1565773725260419</v>
      </c>
      <c r="BF131" s="97">
        <v>6.0129526398538739E-2</v>
      </c>
      <c r="BG131" s="97">
        <v>2.7868522837486628E-2</v>
      </c>
      <c r="BH131" s="97">
        <v>1.0811030965226556E-2</v>
      </c>
      <c r="BI131" s="97">
        <v>0.16702264447045534</v>
      </c>
    </row>
    <row r="132" spans="1:61" x14ac:dyDescent="0.2">
      <c r="A132" s="43">
        <v>126</v>
      </c>
      <c r="B132" s="43">
        <v>7</v>
      </c>
      <c r="C132" s="44" t="s">
        <v>134</v>
      </c>
      <c r="D132" s="44" t="s">
        <v>134</v>
      </c>
      <c r="E132" s="44" t="s">
        <v>240</v>
      </c>
      <c r="F132" s="45">
        <v>12</v>
      </c>
      <c r="G132" s="63">
        <v>17613880</v>
      </c>
      <c r="H132" s="64">
        <v>4324440</v>
      </c>
      <c r="I132" s="43">
        <v>5</v>
      </c>
      <c r="J132" s="46">
        <v>40696</v>
      </c>
      <c r="K132" s="43"/>
      <c r="L132" s="43">
        <v>128.6</v>
      </c>
      <c r="M132" s="43">
        <v>121.5</v>
      </c>
      <c r="N132" s="43">
        <v>0.77090000000000003</v>
      </c>
      <c r="O132" s="43">
        <v>10.901999999999999</v>
      </c>
      <c r="P132" s="43">
        <v>8.1734000000000009</v>
      </c>
      <c r="Q132" s="43">
        <f t="shared" si="53"/>
        <v>7.4025000000000007</v>
      </c>
      <c r="R132" s="43">
        <v>0.76329999999999998</v>
      </c>
      <c r="S132" s="43">
        <v>10.9832</v>
      </c>
      <c r="T132" s="43">
        <v>8.2506000000000004</v>
      </c>
      <c r="U132" s="43">
        <f t="shared" si="54"/>
        <v>7.4873000000000003</v>
      </c>
      <c r="V132" s="18">
        <f t="shared" si="55"/>
        <v>32.099614749587218</v>
      </c>
      <c r="W132" s="18">
        <f t="shared" si="56"/>
        <v>31.829521450943254</v>
      </c>
      <c r="X132" s="19">
        <f t="shared" si="37"/>
        <v>0.86841019030791078</v>
      </c>
      <c r="Y132" s="19">
        <f t="shared" si="38"/>
        <v>0.87186454144319936</v>
      </c>
      <c r="Z132" s="43">
        <v>12.379300000000001</v>
      </c>
      <c r="AA132" s="43">
        <v>2.1221000000000001</v>
      </c>
      <c r="AB132" s="47">
        <f t="shared" si="39"/>
        <v>8.4390280510233815</v>
      </c>
      <c r="AC132" s="47">
        <v>0.17100000000000001</v>
      </c>
      <c r="AD132" s="47">
        <f t="shared" si="49"/>
        <v>2.0262996990425126</v>
      </c>
      <c r="AE132" s="47">
        <v>12.7957</v>
      </c>
      <c r="AF132" s="47">
        <v>2.2063999999999999</v>
      </c>
      <c r="AG132" s="47">
        <f t="shared" si="40"/>
        <v>8.7228899237016542</v>
      </c>
      <c r="AH132" s="47">
        <v>1.6420000000000001</v>
      </c>
      <c r="AI132" s="47">
        <f t="shared" si="41"/>
        <v>18.824036693830013</v>
      </c>
      <c r="AJ132" s="47">
        <f t="shared" si="42"/>
        <v>0.59991917838526787</v>
      </c>
      <c r="AK132" s="78">
        <f t="shared" si="43"/>
        <v>26.152412968292627</v>
      </c>
      <c r="AL132" s="89">
        <v>1.27</v>
      </c>
      <c r="AM132" s="87">
        <f t="shared" si="44"/>
        <v>15.049126419789422</v>
      </c>
      <c r="AN132" s="89">
        <v>1.706</v>
      </c>
      <c r="AO132" s="87">
        <f t="shared" si="45"/>
        <v>19.557738489448234</v>
      </c>
      <c r="AP132" s="87">
        <f t="shared" si="46"/>
        <v>0.76094103801593971</v>
      </c>
      <c r="AQ132" s="87">
        <f t="shared" si="47"/>
        <v>33.171875458753973</v>
      </c>
      <c r="AR132" s="87">
        <f t="shared" si="48"/>
        <v>78.839114782070823</v>
      </c>
      <c r="AS132" s="74">
        <f t="shared" si="57"/>
        <v>7.334553176712566</v>
      </c>
      <c r="AT132" s="48">
        <v>7.3337000000000003</v>
      </c>
      <c r="AU132" s="18">
        <v>3.99</v>
      </c>
      <c r="AV132" s="18">
        <v>3.2</v>
      </c>
      <c r="AW132" s="49">
        <v>5.5706680000000004</v>
      </c>
      <c r="AX132" s="49">
        <v>0.29571950000000002</v>
      </c>
      <c r="AY132" s="47">
        <f t="shared" si="60"/>
        <v>18.837675567556417</v>
      </c>
      <c r="AZ132" s="18">
        <f t="shared" si="58"/>
        <v>2428.4339506761526</v>
      </c>
      <c r="BA132" s="69">
        <f t="shared" si="59"/>
        <v>128.91367313165611</v>
      </c>
      <c r="BB132" s="98">
        <v>0.25765091933559037</v>
      </c>
      <c r="BC132" s="98">
        <v>0.15162132231345121</v>
      </c>
      <c r="BD132" s="98">
        <v>7.1999999999999995E-2</v>
      </c>
      <c r="BE132" s="98">
        <v>0.10107813395904129</v>
      </c>
      <c r="BF132" s="98">
        <v>3.7359873212941243E-2</v>
      </c>
      <c r="BG132" s="98">
        <v>4.4847487840452539E-2</v>
      </c>
      <c r="BH132" s="98">
        <v>1.4507321773817739E-2</v>
      </c>
      <c r="BI132" s="98">
        <v>6.9403698224754409E-2</v>
      </c>
    </row>
    <row r="133" spans="1:61" x14ac:dyDescent="0.2">
      <c r="A133" s="36">
        <v>127</v>
      </c>
      <c r="B133" s="36">
        <v>3</v>
      </c>
      <c r="C133" s="37" t="s">
        <v>135</v>
      </c>
      <c r="D133" s="37" t="s">
        <v>69</v>
      </c>
      <c r="E133" s="37" t="s">
        <v>237</v>
      </c>
      <c r="F133" s="38">
        <v>11</v>
      </c>
      <c r="G133" s="65">
        <v>17613700</v>
      </c>
      <c r="H133" s="66">
        <v>4324000</v>
      </c>
      <c r="I133" s="36">
        <v>5</v>
      </c>
      <c r="J133" s="39">
        <v>40696</v>
      </c>
      <c r="K133" s="36"/>
      <c r="L133" s="36">
        <v>136</v>
      </c>
      <c r="M133" s="36">
        <v>127</v>
      </c>
      <c r="N133" s="36">
        <v>0.7712</v>
      </c>
      <c r="O133" s="36">
        <v>10.4536</v>
      </c>
      <c r="P133" s="36">
        <v>7.4036</v>
      </c>
      <c r="Q133" s="36">
        <f t="shared" si="53"/>
        <v>6.6323999999999996</v>
      </c>
      <c r="R133" s="36">
        <v>0.78080000000000005</v>
      </c>
      <c r="S133" s="36">
        <v>10.318199999999999</v>
      </c>
      <c r="T133" s="36">
        <v>7.8985000000000003</v>
      </c>
      <c r="U133" s="36">
        <f t="shared" si="54"/>
        <v>7.1177000000000001</v>
      </c>
      <c r="V133" s="20">
        <f t="shared" si="55"/>
        <v>36.553914440958138</v>
      </c>
      <c r="W133" s="20">
        <f t="shared" si="56"/>
        <v>31.018007016727715</v>
      </c>
      <c r="X133" s="21">
        <f t="shared" si="37"/>
        <v>0.8481739858945595</v>
      </c>
      <c r="Y133" s="21">
        <f t="shared" si="38"/>
        <v>0.92218032725006094</v>
      </c>
      <c r="Z133" s="36">
        <v>11.383100000000001</v>
      </c>
      <c r="AA133" s="36">
        <v>2.1850000000000001</v>
      </c>
      <c r="AB133" s="40">
        <f t="shared" si="39"/>
        <v>7.8522892432788671</v>
      </c>
      <c r="AC133" s="40">
        <v>0.58399999999999996</v>
      </c>
      <c r="AD133" s="40">
        <f t="shared" si="49"/>
        <v>7.4373215492523066</v>
      </c>
      <c r="AE133" s="40">
        <v>11.790699999999999</v>
      </c>
      <c r="AF133" s="40">
        <v>2.1875</v>
      </c>
      <c r="AG133" s="40">
        <f t="shared" si="40"/>
        <v>8.1334598466786847</v>
      </c>
      <c r="AH133" s="40">
        <v>2.0789999999999997</v>
      </c>
      <c r="AI133" s="40">
        <f t="shared" si="41"/>
        <v>25.561077809328136</v>
      </c>
      <c r="AJ133" s="40">
        <f t="shared" si="42"/>
        <v>0.64727700928842247</v>
      </c>
      <c r="AK133" s="77">
        <f t="shared" si="43"/>
        <v>29.845306212351908</v>
      </c>
      <c r="AL133" s="88">
        <v>0.21299999999999999</v>
      </c>
      <c r="AM133" s="86">
        <f t="shared" si="44"/>
        <v>2.7125847431348307</v>
      </c>
      <c r="AN133" s="88">
        <v>0.96199999999999997</v>
      </c>
      <c r="AO133" s="86">
        <f t="shared" si="45"/>
        <v>11.82768487377281</v>
      </c>
      <c r="AP133" s="86">
        <f t="shared" si="46"/>
        <v>0.97281629966835026</v>
      </c>
      <c r="AQ133" s="86">
        <f t="shared" si="47"/>
        <v>44.855602679117624</v>
      </c>
      <c r="AR133" s="86">
        <f t="shared" si="48"/>
        <v>66.536406668873695</v>
      </c>
      <c r="AS133" s="73">
        <f t="shared" si="57"/>
        <v>7.248268401309411</v>
      </c>
      <c r="AT133" s="41">
        <v>7.2427999999999999</v>
      </c>
      <c r="AU133" s="20">
        <v>4.4800000000000004</v>
      </c>
      <c r="AV133" s="20">
        <v>3.48</v>
      </c>
      <c r="AW133" s="42">
        <v>3.5341960000000001</v>
      </c>
      <c r="AX133" s="42">
        <v>0.19108149999999999</v>
      </c>
      <c r="AY133" s="40">
        <f t="shared" si="60"/>
        <v>18.495751812708193</v>
      </c>
      <c r="AZ133" s="20">
        <f t="shared" si="58"/>
        <v>1629.5830119229279</v>
      </c>
      <c r="BA133" s="68">
        <f t="shared" si="59"/>
        <v>88.105800100716266</v>
      </c>
      <c r="BB133" s="97">
        <v>0.51480753454304296</v>
      </c>
      <c r="BC133" s="97">
        <v>0.24243803328266689</v>
      </c>
      <c r="BD133" s="97">
        <v>0.23899999999999999</v>
      </c>
      <c r="BE133" s="97">
        <v>0.1712201921691755</v>
      </c>
      <c r="BF133" s="97">
        <v>0.10355278431480779</v>
      </c>
      <c r="BG133" s="97">
        <v>6.1800836009775512E-2</v>
      </c>
      <c r="BH133" s="97">
        <v>8.122930504938751E-3</v>
      </c>
      <c r="BI133" s="97">
        <v>0.22428309136553518</v>
      </c>
    </row>
    <row r="134" spans="1:61" x14ac:dyDescent="0.2">
      <c r="A134" s="43">
        <v>128</v>
      </c>
      <c r="B134" s="43">
        <v>7</v>
      </c>
      <c r="C134" s="44" t="s">
        <v>136</v>
      </c>
      <c r="D134" s="44" t="s">
        <v>136</v>
      </c>
      <c r="E134" s="44" t="s">
        <v>255</v>
      </c>
      <c r="F134" s="45">
        <v>14</v>
      </c>
      <c r="G134" s="63">
        <v>17614000</v>
      </c>
      <c r="H134" s="64">
        <v>4324360</v>
      </c>
      <c r="I134" s="43">
        <v>5</v>
      </c>
      <c r="J134" s="46">
        <v>40696</v>
      </c>
      <c r="K134" s="43"/>
      <c r="L134" s="43">
        <v>151.6</v>
      </c>
      <c r="M134" s="43">
        <v>149.19999999999999</v>
      </c>
      <c r="N134" s="43">
        <v>0.74780000000000002</v>
      </c>
      <c r="O134" s="43">
        <v>10.6633</v>
      </c>
      <c r="P134" s="43">
        <v>8.2025000000000006</v>
      </c>
      <c r="Q134" s="43">
        <f t="shared" si="53"/>
        <v>7.4547000000000008</v>
      </c>
      <c r="R134" s="43">
        <v>0.7792</v>
      </c>
      <c r="S134" s="43">
        <v>10.6379</v>
      </c>
      <c r="T134" s="43">
        <v>7.58</v>
      </c>
      <c r="U134" s="43">
        <f t="shared" si="54"/>
        <v>6.8007999999999997</v>
      </c>
      <c r="V134" s="18">
        <f t="shared" si="55"/>
        <v>30.090122194817731</v>
      </c>
      <c r="W134" s="18">
        <f t="shared" si="56"/>
        <v>36.070089021329402</v>
      </c>
      <c r="X134" s="19">
        <f t="shared" si="37"/>
        <v>1.0979530282666521</v>
      </c>
      <c r="Y134" s="19">
        <f t="shared" si="38"/>
        <v>1.0040360755808055</v>
      </c>
      <c r="Z134" s="43">
        <v>12.2212</v>
      </c>
      <c r="AA134" s="43">
        <v>2.2383999999999999</v>
      </c>
      <c r="AB134" s="47">
        <f t="shared" si="39"/>
        <v>7.813002280525291</v>
      </c>
      <c r="AC134" s="47">
        <v>1.147</v>
      </c>
      <c r="AD134" s="47">
        <f t="shared" si="49"/>
        <v>14.680656152616455</v>
      </c>
      <c r="AE134" s="47">
        <v>12.6387</v>
      </c>
      <c r="AF134" s="47">
        <v>2.1063999999999998</v>
      </c>
      <c r="AG134" s="47">
        <f t="shared" si="40"/>
        <v>8.0799096588612418</v>
      </c>
      <c r="AH134" s="47">
        <v>4.7705000000000002</v>
      </c>
      <c r="AI134" s="47">
        <f t="shared" si="41"/>
        <v>59.041501717388513</v>
      </c>
      <c r="AJ134" s="47">
        <f t="shared" si="42"/>
        <v>1.5843159130275735</v>
      </c>
      <c r="AK134" s="78">
        <f t="shared" si="43"/>
        <v>79.535516589821285</v>
      </c>
      <c r="AL134" s="89">
        <v>0.61499999999999999</v>
      </c>
      <c r="AM134" s="87">
        <f t="shared" si="44"/>
        <v>7.8714939266426498</v>
      </c>
      <c r="AN134" s="89">
        <v>0.29699999999999999</v>
      </c>
      <c r="AO134" s="87">
        <f t="shared" si="45"/>
        <v>3.6757836725845063</v>
      </c>
      <c r="AP134" s="87">
        <f t="shared" si="46"/>
        <v>1.4344691182397826</v>
      </c>
      <c r="AQ134" s="87">
        <f t="shared" si="47"/>
        <v>72.012937200966491</v>
      </c>
      <c r="AR134" s="87">
        <f t="shared" si="48"/>
        <v>110.44614992978488</v>
      </c>
      <c r="AS134" s="74">
        <f t="shared" si="57"/>
        <v>7.8210651688036705</v>
      </c>
      <c r="AT134" s="48">
        <v>7.8045</v>
      </c>
      <c r="AU134" s="18">
        <v>4.46</v>
      </c>
      <c r="AV134" s="18">
        <v>3.88</v>
      </c>
      <c r="AW134" s="49">
        <v>4.3064340000000003</v>
      </c>
      <c r="AX134" s="49">
        <v>0.3000911</v>
      </c>
      <c r="AY134" s="47">
        <f t="shared" si="60"/>
        <v>14.350422255108533</v>
      </c>
      <c r="AZ134" s="18">
        <f t="shared" si="58"/>
        <v>2161.9075465538758</v>
      </c>
      <c r="BA134" s="69">
        <f t="shared" si="59"/>
        <v>150.65114518036356</v>
      </c>
      <c r="BB134" s="98">
        <v>0.38754313247135724</v>
      </c>
      <c r="BC134" s="98">
        <v>0.6006241954383712</v>
      </c>
      <c r="BD134" s="98">
        <v>0.27900000000000003</v>
      </c>
      <c r="BE134" s="98">
        <v>0.29714944019159312</v>
      </c>
      <c r="BF134" s="98">
        <v>0.16939932994307061</v>
      </c>
      <c r="BG134" s="98">
        <v>0.23706812086012305</v>
      </c>
      <c r="BH134" s="98">
        <v>1.4915886205878253E-2</v>
      </c>
      <c r="BI134" s="98">
        <v>0.31471587651515248</v>
      </c>
    </row>
    <row r="135" spans="1:61" x14ac:dyDescent="0.2">
      <c r="A135" s="36">
        <v>129</v>
      </c>
      <c r="B135" s="36">
        <v>3</v>
      </c>
      <c r="C135" s="37" t="s">
        <v>137</v>
      </c>
      <c r="D135" s="37" t="s">
        <v>141</v>
      </c>
      <c r="E135" s="37" t="s">
        <v>232</v>
      </c>
      <c r="F135" s="38">
        <v>4</v>
      </c>
      <c r="G135" s="65">
        <v>17613450</v>
      </c>
      <c r="H135" s="66">
        <v>4324350</v>
      </c>
      <c r="I135" s="36">
        <v>5</v>
      </c>
      <c r="J135" s="39">
        <v>40694</v>
      </c>
      <c r="K135" s="36"/>
      <c r="L135" s="36">
        <v>119</v>
      </c>
      <c r="M135" s="36">
        <v>110.2</v>
      </c>
      <c r="N135" s="36">
        <v>0.75460000000000005</v>
      </c>
      <c r="O135" s="36">
        <v>10.427899999999999</v>
      </c>
      <c r="P135" s="36">
        <v>6.8487</v>
      </c>
      <c r="Q135" s="36">
        <f t="shared" ref="Q135:Q166" si="61">P135-N135</f>
        <v>6.0941000000000001</v>
      </c>
      <c r="R135" s="36">
        <v>0.76949999999999996</v>
      </c>
      <c r="S135" s="36">
        <v>10.537699999999999</v>
      </c>
      <c r="T135" s="36">
        <v>7.0128000000000004</v>
      </c>
      <c r="U135" s="36">
        <f t="shared" ref="U135:U166" si="62">T135-R135</f>
        <v>6.2433000000000005</v>
      </c>
      <c r="V135" s="20">
        <f t="shared" ref="V135:V166" si="63">(O135-Q135)/O135*100</f>
        <v>41.559662060434022</v>
      </c>
      <c r="W135" s="20">
        <f t="shared" ref="W135:W166" si="64">(S135-U135)/S135*100</f>
        <v>40.752725926910038</v>
      </c>
      <c r="X135" s="21">
        <f t="shared" si="37"/>
        <v>0.67790792009896539</v>
      </c>
      <c r="Y135" s="21">
        <f t="shared" si="38"/>
        <v>0.68726837924784356</v>
      </c>
      <c r="Z135" s="36">
        <v>11.921799999999999</v>
      </c>
      <c r="AA135" s="36">
        <v>2.0497000000000001</v>
      </c>
      <c r="AB135" s="40">
        <f t="shared" si="39"/>
        <v>7.0633415204456389</v>
      </c>
      <c r="AC135" s="40">
        <v>2.2829999999999999</v>
      </c>
      <c r="AD135" s="40">
        <f t="shared" si="49"/>
        <v>32.321812464986991</v>
      </c>
      <c r="AE135" s="40">
        <v>12.214499999999999</v>
      </c>
      <c r="AF135" s="40">
        <v>2.0752000000000002</v>
      </c>
      <c r="AG135" s="40">
        <f t="shared" si="40"/>
        <v>7.2367582916575728</v>
      </c>
      <c r="AH135" s="40">
        <v>6.5990000000000002</v>
      </c>
      <c r="AI135" s="40">
        <f t="shared" si="41"/>
        <v>91.187237904673822</v>
      </c>
      <c r="AJ135" s="40">
        <f t="shared" si="42"/>
        <v>2.1023366228459581</v>
      </c>
      <c r="AK135" s="77">
        <f t="shared" si="43"/>
        <v>72.243474170836322</v>
      </c>
      <c r="AL135" s="88">
        <v>0.505</v>
      </c>
      <c r="AM135" s="86">
        <f t="shared" si="44"/>
        <v>7.1495905802971658</v>
      </c>
      <c r="AN135" s="88">
        <v>0.35899999999999999</v>
      </c>
      <c r="AO135" s="86">
        <f t="shared" si="45"/>
        <v>4.9607847261369766</v>
      </c>
      <c r="AP135" s="86">
        <f t="shared" si="46"/>
        <v>2.02416498519738</v>
      </c>
      <c r="AQ135" s="86">
        <f t="shared" si="47"/>
        <v>69.557229435341924</v>
      </c>
      <c r="AR135" s="86">
        <f t="shared" si="48"/>
        <v>103.86192025947705</v>
      </c>
      <c r="AS135" s="73">
        <f t="shared" ref="AS135:AS166" si="65">(5*S135)/U135</f>
        <v>8.43920682972146</v>
      </c>
      <c r="AT135" s="41">
        <v>8.4384999999999994</v>
      </c>
      <c r="AU135" s="20">
        <v>4.5999999999999996</v>
      </c>
      <c r="AV135" s="20">
        <v>3.85</v>
      </c>
      <c r="AW135" s="42">
        <v>8.7640930000000008</v>
      </c>
      <c r="AX135" s="42">
        <v>0.64128320000000005</v>
      </c>
      <c r="AY135" s="40">
        <f t="shared" si="60"/>
        <v>13.666493992045949</v>
      </c>
      <c r="AZ135" s="20">
        <f t="shared" ref="AZ135:AZ166" si="66">Y135*(AW135/100)*5*10000</f>
        <v>3011.6419958436859</v>
      </c>
      <c r="BA135" s="68">
        <f t="shared" ref="BA135:BA166" si="67">Y135*(AX135/100)*5*10000</f>
        <v>220.36683275143534</v>
      </c>
      <c r="BB135" s="97">
        <v>0.17972909180268748</v>
      </c>
      <c r="BC135" s="97">
        <v>1.0736791437306248</v>
      </c>
      <c r="BD135" s="97">
        <v>0.159</v>
      </c>
      <c r="BE135" s="97">
        <v>0.25238757506295428</v>
      </c>
      <c r="BF135" s="97">
        <v>0.23645506178664419</v>
      </c>
      <c r="BG135" s="97">
        <v>0.14719365869516998</v>
      </c>
      <c r="BH135" s="97">
        <v>1.5232877258401934E-2</v>
      </c>
      <c r="BI135" s="97">
        <v>0.16329153037869504</v>
      </c>
    </row>
    <row r="136" spans="1:61" x14ac:dyDescent="0.2">
      <c r="A136" s="43">
        <v>130</v>
      </c>
      <c r="B136" s="43">
        <v>7</v>
      </c>
      <c r="C136" s="44" t="s">
        <v>138</v>
      </c>
      <c r="D136" s="44" t="s">
        <v>138</v>
      </c>
      <c r="E136" s="44" t="s">
        <v>246</v>
      </c>
      <c r="F136" s="45">
        <v>14</v>
      </c>
      <c r="G136" s="63">
        <v>17613960</v>
      </c>
      <c r="H136" s="64">
        <v>4324360</v>
      </c>
      <c r="I136" s="43">
        <v>5</v>
      </c>
      <c r="J136" s="46">
        <v>40696</v>
      </c>
      <c r="K136" s="43"/>
      <c r="L136" s="43">
        <v>140.69999999999999</v>
      </c>
      <c r="M136" s="43">
        <v>131.9</v>
      </c>
      <c r="N136" s="43">
        <v>0.76570000000000005</v>
      </c>
      <c r="O136" s="43">
        <v>10.5602</v>
      </c>
      <c r="P136" s="43">
        <v>8.0184999999999995</v>
      </c>
      <c r="Q136" s="43">
        <f t="shared" si="61"/>
        <v>7.2527999999999997</v>
      </c>
      <c r="R136" s="43">
        <v>0.76729999999999998</v>
      </c>
      <c r="S136" s="43">
        <v>10.5318</v>
      </c>
      <c r="T136" s="43">
        <v>8.0282</v>
      </c>
      <c r="U136" s="43">
        <f t="shared" si="62"/>
        <v>7.2609000000000004</v>
      </c>
      <c r="V136" s="18">
        <f t="shared" si="63"/>
        <v>31.319482585557097</v>
      </c>
      <c r="W136" s="18">
        <f t="shared" si="64"/>
        <v>31.05736911069333</v>
      </c>
      <c r="X136" s="19">
        <f t="shared" ref="X136:X199" si="68">(M136*(Q136/O136))/(I136*5*3.8)</f>
        <v>0.95357476283842313</v>
      </c>
      <c r="Y136" s="19">
        <f t="shared" ref="Y136:Y199" si="69">(M136*(U136/S136))/(I136*5*3.8)</f>
        <v>0.95721400150521574</v>
      </c>
      <c r="Z136" s="43">
        <v>12.295500000000001</v>
      </c>
      <c r="AA136" s="43">
        <v>2.2195999999999998</v>
      </c>
      <c r="AB136" s="47">
        <f t="shared" ref="AB136:AB199" si="70">(Z136*(U136/S136))</f>
        <v>8.4768411809947022</v>
      </c>
      <c r="AC136" s="47">
        <v>0.629</v>
      </c>
      <c r="AD136" s="47">
        <f t="shared" ref="AD136:AD199" si="71">((AC136*0.1)/AB136)*1000</f>
        <v>7.4202168776057089</v>
      </c>
      <c r="AE136" s="47">
        <v>12.1502</v>
      </c>
      <c r="AF136" s="47">
        <v>2.2713000000000001</v>
      </c>
      <c r="AG136" s="47">
        <f t="shared" ref="AG136:AG199" si="72">(AE136*(U136/S136))</f>
        <v>8.3766675383125389</v>
      </c>
      <c r="AH136" s="47">
        <v>2.6484999999999999</v>
      </c>
      <c r="AI136" s="47">
        <f t="shared" ref="AI136:AI199" si="73">((AH136*0.1)/AG136)*1000</f>
        <v>31.617585249581651</v>
      </c>
      <c r="AJ136" s="47">
        <f t="shared" ref="AJ136:AJ199" si="74">(AI136-AD136)/28</f>
        <v>0.86419172757056928</v>
      </c>
      <c r="AK136" s="78">
        <f t="shared" ref="AK136:AK199" si="75">(AJ136*Y136*5*10000)/1000</f>
        <v>41.360821080776489</v>
      </c>
      <c r="AL136" s="89">
        <v>0.58699999999999997</v>
      </c>
      <c r="AM136" s="87">
        <f t="shared" ref="AM136:AM199" si="76">((AL136*0.1)/AB136)*1000</f>
        <v>6.9247492959531822</v>
      </c>
      <c r="AN136" s="89">
        <v>0.14499999999999999</v>
      </c>
      <c r="AO136" s="87">
        <f t="shared" ref="AO136:AO199" si="77">((AN136*0.1)/AG136)*1000</f>
        <v>1.7309986260862147</v>
      </c>
      <c r="AP136" s="87">
        <f t="shared" ref="AP136:AP199" si="78">AJ136+((AO136-AM136)/28)</f>
        <v>0.67870063221817756</v>
      </c>
      <c r="AQ136" s="87">
        <f t="shared" ref="AQ136:AQ199" si="79">(AP136*Y136*5*10000)/1000</f>
        <v>32.48308739948407</v>
      </c>
      <c r="AR136" s="87">
        <f t="shared" ref="AR136:AR199" si="80">AK136/AQ136*100</f>
        <v>127.33032600045718</v>
      </c>
      <c r="AS136" s="74">
        <f t="shared" si="65"/>
        <v>7.2524067264388714</v>
      </c>
      <c r="AT136" s="48">
        <v>7.2496999999999998</v>
      </c>
      <c r="AU136" s="18">
        <v>5.09</v>
      </c>
      <c r="AV136" s="18">
        <v>3.91</v>
      </c>
      <c r="AW136" s="49">
        <v>3.9826869999999999</v>
      </c>
      <c r="AX136" s="49">
        <v>0.24327760000000001</v>
      </c>
      <c r="AY136" s="47">
        <f t="shared" si="60"/>
        <v>16.370956471125989</v>
      </c>
      <c r="AZ136" s="18">
        <f t="shared" si="66"/>
        <v>1906.1418800064014</v>
      </c>
      <c r="BA136" s="69">
        <f t="shared" si="67"/>
        <v>116.43436248629267</v>
      </c>
      <c r="BB136" s="98">
        <v>0.32143988586352346</v>
      </c>
      <c r="BC136" s="98">
        <v>0.22924311538152797</v>
      </c>
      <c r="BD136" s="98">
        <v>0.16800000000000001</v>
      </c>
      <c r="BE136" s="98">
        <v>0.17331017360548701</v>
      </c>
      <c r="BF136" s="98">
        <v>4.8399210176804902E-2</v>
      </c>
      <c r="BG136" s="98">
        <v>3.6830541280062266E-2</v>
      </c>
      <c r="BH136" s="98">
        <v>1.3239495101985061E-2</v>
      </c>
      <c r="BI136" s="98">
        <v>0.18197568228576136</v>
      </c>
    </row>
    <row r="137" spans="1:61" x14ac:dyDescent="0.2">
      <c r="A137" s="36">
        <v>131</v>
      </c>
      <c r="B137" s="36">
        <v>3</v>
      </c>
      <c r="C137" s="37" t="s">
        <v>139</v>
      </c>
      <c r="D137" s="37" t="s">
        <v>266</v>
      </c>
      <c r="E137" s="37" t="s">
        <v>232</v>
      </c>
      <c r="F137" s="38">
        <v>3</v>
      </c>
      <c r="G137" s="65">
        <v>17613450</v>
      </c>
      <c r="H137" s="66">
        <v>4324400</v>
      </c>
      <c r="I137" s="36">
        <v>5</v>
      </c>
      <c r="J137" s="39">
        <v>40694</v>
      </c>
      <c r="K137" s="36"/>
      <c r="L137" s="36">
        <v>128</v>
      </c>
      <c r="M137" s="36">
        <v>117.3</v>
      </c>
      <c r="N137" s="36">
        <v>0.77059999999999995</v>
      </c>
      <c r="O137" s="36">
        <v>10.899900000000001</v>
      </c>
      <c r="P137" s="36">
        <v>7.4233000000000002</v>
      </c>
      <c r="Q137" s="36">
        <f t="shared" si="61"/>
        <v>6.6527000000000003</v>
      </c>
      <c r="R137" s="36">
        <v>0.76439999999999997</v>
      </c>
      <c r="S137" s="36">
        <v>10.7629</v>
      </c>
      <c r="T137" s="36">
        <v>7.2149999999999999</v>
      </c>
      <c r="U137" s="36">
        <f t="shared" si="62"/>
        <v>6.4505999999999997</v>
      </c>
      <c r="V137" s="20">
        <f t="shared" si="63"/>
        <v>38.965495096285288</v>
      </c>
      <c r="W137" s="20">
        <f t="shared" si="64"/>
        <v>40.066338997853741</v>
      </c>
      <c r="X137" s="21">
        <f t="shared" si="68"/>
        <v>0.75361551844270902</v>
      </c>
      <c r="Y137" s="21">
        <f t="shared" si="69"/>
        <v>0.7400229932159742</v>
      </c>
      <c r="Z137" s="36">
        <v>11.775600000000001</v>
      </c>
      <c r="AA137" s="36">
        <v>1.9678</v>
      </c>
      <c r="AB137" s="40">
        <f t="shared" si="70"/>
        <v>7.0575481849687351</v>
      </c>
      <c r="AC137" s="40">
        <v>1.054</v>
      </c>
      <c r="AD137" s="40">
        <f t="shared" si="71"/>
        <v>14.934364915068153</v>
      </c>
      <c r="AE137" s="40">
        <v>11.751200000000001</v>
      </c>
      <c r="AF137" s="40">
        <v>2.0362</v>
      </c>
      <c r="AG137" s="40">
        <f t="shared" si="72"/>
        <v>7.0429243716842107</v>
      </c>
      <c r="AH137" s="40">
        <v>4.3260000000000005</v>
      </c>
      <c r="AI137" s="40">
        <f t="shared" si="73"/>
        <v>61.423348763938272</v>
      </c>
      <c r="AJ137" s="40">
        <f t="shared" si="74"/>
        <v>1.6603208517453614</v>
      </c>
      <c r="AK137" s="77">
        <f t="shared" si="75"/>
        <v>61.433780320374893</v>
      </c>
      <c r="AL137" s="88">
        <v>0.32600000000000001</v>
      </c>
      <c r="AM137" s="86">
        <f t="shared" si="76"/>
        <v>4.6191678959318958</v>
      </c>
      <c r="AN137" s="88">
        <v>0.29699999999999999</v>
      </c>
      <c r="AO137" s="86">
        <f t="shared" si="77"/>
        <v>4.2169982854576196</v>
      </c>
      <c r="AP137" s="86">
        <f t="shared" si="78"/>
        <v>1.6459576513712801</v>
      </c>
      <c r="AQ137" s="86">
        <f t="shared" si="79"/>
        <v>60.902325393725484</v>
      </c>
      <c r="AR137" s="86">
        <f t="shared" si="80"/>
        <v>100.87263486773882</v>
      </c>
      <c r="AS137" s="73">
        <f t="shared" si="65"/>
        <v>8.3425572814931961</v>
      </c>
      <c r="AT137" s="41">
        <v>8.3460999999999999</v>
      </c>
      <c r="AU137" s="20">
        <v>4.93</v>
      </c>
      <c r="AV137" s="20">
        <v>4.08</v>
      </c>
      <c r="AW137" s="42">
        <v>7.520092</v>
      </c>
      <c r="AX137" s="42">
        <v>0.59764499999999998</v>
      </c>
      <c r="AY137" s="40">
        <f t="shared" si="60"/>
        <v>12.582874448878515</v>
      </c>
      <c r="AZ137" s="20">
        <f t="shared" si="66"/>
        <v>2782.5204955497511</v>
      </c>
      <c r="BA137" s="68">
        <f t="shared" si="67"/>
        <v>221.13552089028045</v>
      </c>
      <c r="BB137" s="97">
        <v>0.16587222114121419</v>
      </c>
      <c r="BC137" s="97">
        <v>2.065671772843376</v>
      </c>
      <c r="BD137" s="97">
        <v>0.14499999999999999</v>
      </c>
      <c r="BE137" s="97">
        <v>0.30371263082544453</v>
      </c>
      <c r="BF137" s="97">
        <v>0.28595161603305863</v>
      </c>
      <c r="BG137" s="97">
        <v>0.14059174636168928</v>
      </c>
      <c r="BH137" s="97">
        <v>1.4622209883923423E-2</v>
      </c>
      <c r="BI137" s="97">
        <v>0.14421262650459443</v>
      </c>
    </row>
    <row r="138" spans="1:61" x14ac:dyDescent="0.2">
      <c r="A138" s="43">
        <v>132</v>
      </c>
      <c r="B138" s="43">
        <v>7</v>
      </c>
      <c r="C138" s="44" t="s">
        <v>140</v>
      </c>
      <c r="D138" s="44" t="s">
        <v>140</v>
      </c>
      <c r="E138" s="44" t="s">
        <v>255</v>
      </c>
      <c r="F138" s="45">
        <v>11</v>
      </c>
      <c r="G138" s="63">
        <v>17614000</v>
      </c>
      <c r="H138" s="64">
        <v>4324480</v>
      </c>
      <c r="I138" s="43">
        <v>5</v>
      </c>
      <c r="J138" s="46">
        <v>40696</v>
      </c>
      <c r="K138" s="43"/>
      <c r="L138" s="43">
        <v>128.80000000000001</v>
      </c>
      <c r="M138" s="43">
        <v>122.6</v>
      </c>
      <c r="N138" s="43">
        <v>0.75429999999999997</v>
      </c>
      <c r="O138" s="43">
        <v>10.605700000000001</v>
      </c>
      <c r="P138" s="43">
        <v>7.9839000000000002</v>
      </c>
      <c r="Q138" s="43">
        <f t="shared" si="61"/>
        <v>7.2296000000000005</v>
      </c>
      <c r="R138" s="43">
        <v>0.76400000000000001</v>
      </c>
      <c r="S138" s="43">
        <v>10.410399999999999</v>
      </c>
      <c r="T138" s="43">
        <v>7.7994000000000003</v>
      </c>
      <c r="U138" s="43">
        <f t="shared" si="62"/>
        <v>7.0354000000000001</v>
      </c>
      <c r="V138" s="18">
        <f t="shared" si="63"/>
        <v>31.832882317998813</v>
      </c>
      <c r="W138" s="18">
        <f t="shared" si="64"/>
        <v>32.419503573349722</v>
      </c>
      <c r="X138" s="19">
        <f t="shared" si="68"/>
        <v>0.87971459240140482</v>
      </c>
      <c r="Y138" s="19">
        <f t="shared" si="69"/>
        <v>0.87214409072708676</v>
      </c>
      <c r="Z138" s="43">
        <v>12.041700000000001</v>
      </c>
      <c r="AA138" s="43">
        <v>1.9732000000000001</v>
      </c>
      <c r="AB138" s="47">
        <f t="shared" si="70"/>
        <v>8.1378406382079476</v>
      </c>
      <c r="AC138" s="47">
        <v>0.38</v>
      </c>
      <c r="AD138" s="47">
        <f t="shared" si="71"/>
        <v>4.6695433947903</v>
      </c>
      <c r="AE138" s="47">
        <v>12.1851</v>
      </c>
      <c r="AF138" s="47">
        <v>1.9451000000000001</v>
      </c>
      <c r="AG138" s="47">
        <f t="shared" si="72"/>
        <v>8.2347510700837638</v>
      </c>
      <c r="AH138" s="47">
        <v>3.5305</v>
      </c>
      <c r="AI138" s="47">
        <f t="shared" si="73"/>
        <v>42.873184264501248</v>
      </c>
      <c r="AJ138" s="47">
        <f t="shared" si="74"/>
        <v>1.3644157453468195</v>
      </c>
      <c r="AK138" s="78">
        <f t="shared" si="75"/>
        <v>59.49835647996111</v>
      </c>
      <c r="AL138" s="89">
        <v>0.99</v>
      </c>
      <c r="AM138" s="87">
        <f t="shared" si="76"/>
        <v>12.165389370637888</v>
      </c>
      <c r="AN138" s="89">
        <v>0.42699999999999999</v>
      </c>
      <c r="AO138" s="87">
        <f t="shared" si="77"/>
        <v>5.1853419291720808</v>
      </c>
      <c r="AP138" s="87">
        <f t="shared" si="78"/>
        <v>1.1151283367230407</v>
      </c>
      <c r="AQ138" s="87">
        <f t="shared" si="79"/>
        <v>48.627629463766247</v>
      </c>
      <c r="AR138" s="87">
        <f t="shared" si="80"/>
        <v>122.35504205339669</v>
      </c>
      <c r="AS138" s="74">
        <f t="shared" si="65"/>
        <v>7.3985843022429414</v>
      </c>
      <c r="AT138" s="48">
        <v>7.3986000000000001</v>
      </c>
      <c r="AU138" s="18">
        <v>5.13</v>
      </c>
      <c r="AV138" s="18">
        <v>3.8</v>
      </c>
      <c r="AW138" s="49">
        <v>3.4768089999999998</v>
      </c>
      <c r="AX138" s="49">
        <v>0.2567526</v>
      </c>
      <c r="AY138" s="47">
        <f t="shared" si="60"/>
        <v>13.541475334621733</v>
      </c>
      <c r="AZ138" s="18">
        <f t="shared" si="66"/>
        <v>1516.1392119683762</v>
      </c>
      <c r="BA138" s="69">
        <f t="shared" si="67"/>
        <v>111.96263143440771</v>
      </c>
      <c r="BB138" s="98">
        <v>0.43758968984332114</v>
      </c>
      <c r="BC138" s="98">
        <v>0.42771096536398767</v>
      </c>
      <c r="BD138" s="98">
        <v>0.27600000000000002</v>
      </c>
      <c r="BE138" s="98">
        <v>0.28099021602902569</v>
      </c>
      <c r="BF138" s="98">
        <v>0.14287080603258381</v>
      </c>
      <c r="BG138" s="98">
        <v>0.11039266189212169</v>
      </c>
      <c r="BH138" s="98">
        <v>1.736124622210531E-2</v>
      </c>
      <c r="BI138" s="98">
        <v>0.28989808941671452</v>
      </c>
    </row>
    <row r="139" spans="1:61" x14ac:dyDescent="0.2">
      <c r="A139" s="36">
        <v>133</v>
      </c>
      <c r="B139" s="36">
        <v>3</v>
      </c>
      <c r="C139" s="37" t="s">
        <v>141</v>
      </c>
      <c r="D139" s="37" t="s">
        <v>147</v>
      </c>
      <c r="E139" s="37" t="s">
        <v>233</v>
      </c>
      <c r="F139" s="38">
        <v>4</v>
      </c>
      <c r="G139" s="65">
        <v>17613500</v>
      </c>
      <c r="H139" s="66">
        <v>4324350</v>
      </c>
      <c r="I139" s="36">
        <v>5</v>
      </c>
      <c r="J139" s="39">
        <v>40694</v>
      </c>
      <c r="K139" s="36"/>
      <c r="L139" s="36">
        <v>108.9</v>
      </c>
      <c r="M139" s="36">
        <v>95.2</v>
      </c>
      <c r="N139" s="36">
        <v>0.75549999999999995</v>
      </c>
      <c r="O139" s="36">
        <v>10.4991</v>
      </c>
      <c r="P139" s="36">
        <v>6.9279000000000002</v>
      </c>
      <c r="Q139" s="36">
        <f t="shared" si="61"/>
        <v>6.1724000000000006</v>
      </c>
      <c r="R139" s="36">
        <v>0.76329999999999998</v>
      </c>
      <c r="S139" s="36">
        <v>10.353899999999999</v>
      </c>
      <c r="T139" s="36">
        <v>6.8087</v>
      </c>
      <c r="U139" s="36">
        <f t="shared" si="62"/>
        <v>6.0453999999999999</v>
      </c>
      <c r="V139" s="20">
        <f t="shared" si="63"/>
        <v>41.210198969435474</v>
      </c>
      <c r="W139" s="20">
        <f t="shared" si="64"/>
        <v>41.612339311756919</v>
      </c>
      <c r="X139" s="21">
        <f t="shared" si="68"/>
        <v>0.58913569032734137</v>
      </c>
      <c r="Y139" s="21">
        <f t="shared" si="69"/>
        <v>0.58510582079165707</v>
      </c>
      <c r="Z139" s="36">
        <v>12.3536</v>
      </c>
      <c r="AA139" s="36">
        <v>2.1680999999999999</v>
      </c>
      <c r="AB139" s="40">
        <f t="shared" si="70"/>
        <v>7.2129780507827972</v>
      </c>
      <c r="AC139" s="40">
        <v>1.8120000000000001</v>
      </c>
      <c r="AD139" s="40">
        <f t="shared" si="71"/>
        <v>25.121385192671571</v>
      </c>
      <c r="AE139" s="40">
        <v>12.283099999999999</v>
      </c>
      <c r="AF139" s="40">
        <v>2.1749999999999998</v>
      </c>
      <c r="AG139" s="40">
        <f t="shared" si="72"/>
        <v>7.1718147499975853</v>
      </c>
      <c r="AH139" s="40">
        <v>4.8690000000000007</v>
      </c>
      <c r="AI139" s="40">
        <f t="shared" si="73"/>
        <v>67.890766420056238</v>
      </c>
      <c r="AJ139" s="40">
        <f t="shared" si="74"/>
        <v>1.5274779009780239</v>
      </c>
      <c r="AK139" s="77">
        <f t="shared" si="75"/>
        <v>44.686810549643212</v>
      </c>
      <c r="AL139" s="88">
        <v>0.94599999999999995</v>
      </c>
      <c r="AM139" s="86">
        <f t="shared" si="76"/>
        <v>13.115248560853923</v>
      </c>
      <c r="AN139" s="88">
        <v>0.36799999999999999</v>
      </c>
      <c r="AO139" s="86">
        <f t="shared" si="77"/>
        <v>5.1311977906306616</v>
      </c>
      <c r="AP139" s="86">
        <f t="shared" si="78"/>
        <v>1.2423332306129073</v>
      </c>
      <c r="AQ139" s="86">
        <f t="shared" si="79"/>
        <v>36.344820229725805</v>
      </c>
      <c r="AR139" s="86">
        <f t="shared" si="80"/>
        <v>122.95234992824268</v>
      </c>
      <c r="AS139" s="73">
        <f t="shared" si="65"/>
        <v>8.5634532040890594</v>
      </c>
      <c r="AT139" s="41">
        <v>8.5640000000000001</v>
      </c>
      <c r="AU139" s="20">
        <v>4.3099999999999996</v>
      </c>
      <c r="AV139" s="20">
        <v>3.72</v>
      </c>
      <c r="AW139" s="42">
        <v>7.4294659999999997</v>
      </c>
      <c r="AX139" s="42">
        <v>0.53842480000000004</v>
      </c>
      <c r="AY139" s="40">
        <f t="shared" si="60"/>
        <v>13.79852116767281</v>
      </c>
      <c r="AZ139" s="20">
        <f t="shared" si="66"/>
        <v>2173.5119009868549</v>
      </c>
      <c r="BA139" s="68">
        <f t="shared" si="67"/>
        <v>157.51774226929192</v>
      </c>
      <c r="BB139" s="97">
        <v>0.19781828302284907</v>
      </c>
      <c r="BC139" s="97">
        <v>1.0530632926666195</v>
      </c>
      <c r="BD139" s="97">
        <v>0.157</v>
      </c>
      <c r="BE139" s="97">
        <v>0.29735559401239625</v>
      </c>
      <c r="BF139" s="97">
        <v>0.22462245241997925</v>
      </c>
      <c r="BG139" s="97">
        <v>0.32334673971204908</v>
      </c>
      <c r="BH139" s="97">
        <v>1.1123349754269719E-2</v>
      </c>
      <c r="BI139" s="97">
        <v>0.1556160941998207</v>
      </c>
    </row>
    <row r="140" spans="1:61" x14ac:dyDescent="0.2">
      <c r="A140" s="43">
        <v>134</v>
      </c>
      <c r="B140" s="43">
        <v>7</v>
      </c>
      <c r="C140" s="44" t="s">
        <v>142</v>
      </c>
      <c r="D140" s="44" t="s">
        <v>142</v>
      </c>
      <c r="E140" s="44" t="s">
        <v>232</v>
      </c>
      <c r="F140" s="45">
        <v>9</v>
      </c>
      <c r="G140" s="63">
        <v>17613560</v>
      </c>
      <c r="H140" s="64">
        <v>4324560</v>
      </c>
      <c r="I140" s="43">
        <v>5</v>
      </c>
      <c r="J140" s="46">
        <v>40695</v>
      </c>
      <c r="K140" s="43"/>
      <c r="L140" s="43">
        <v>136.4</v>
      </c>
      <c r="M140" s="43">
        <v>127.9</v>
      </c>
      <c r="N140" s="43">
        <v>0.76919999999999999</v>
      </c>
      <c r="O140" s="43">
        <v>10.3505</v>
      </c>
      <c r="P140" s="43">
        <v>7.4667000000000003</v>
      </c>
      <c r="Q140" s="43">
        <f t="shared" si="61"/>
        <v>6.6975000000000007</v>
      </c>
      <c r="R140" s="43">
        <v>0.76870000000000005</v>
      </c>
      <c r="S140" s="43">
        <v>10.4643</v>
      </c>
      <c r="T140" s="43">
        <v>7.5392999999999999</v>
      </c>
      <c r="U140" s="43">
        <f t="shared" si="62"/>
        <v>6.7706</v>
      </c>
      <c r="V140" s="18">
        <f t="shared" si="63"/>
        <v>35.292981015409879</v>
      </c>
      <c r="W140" s="18">
        <f t="shared" si="64"/>
        <v>35.298108808042585</v>
      </c>
      <c r="X140" s="19">
        <f t="shared" si="68"/>
        <v>0.87116081348727126</v>
      </c>
      <c r="Y140" s="19">
        <f t="shared" si="69"/>
        <v>0.87109177720540565</v>
      </c>
      <c r="Z140" s="43">
        <v>12.473100000000001</v>
      </c>
      <c r="AA140" s="43">
        <v>1.9517</v>
      </c>
      <c r="AB140" s="47">
        <f t="shared" si="70"/>
        <v>8.0703315902640416</v>
      </c>
      <c r="AC140" s="47">
        <v>0.9</v>
      </c>
      <c r="AD140" s="47">
        <f t="shared" si="71"/>
        <v>11.151958131258821</v>
      </c>
      <c r="AE140" s="47">
        <v>12.0221</v>
      </c>
      <c r="AF140" s="47">
        <v>1.99</v>
      </c>
      <c r="AG140" s="47">
        <f t="shared" si="72"/>
        <v>7.7785260609883125</v>
      </c>
      <c r="AH140" s="47">
        <v>2.6574999999999998</v>
      </c>
      <c r="AI140" s="47">
        <f t="shared" si="73"/>
        <v>34.164570243303231</v>
      </c>
      <c r="AJ140" s="47">
        <f t="shared" si="74"/>
        <v>0.82187900400158598</v>
      </c>
      <c r="AK140" s="78">
        <f t="shared" si="75"/>
        <v>35.79660211217751</v>
      </c>
      <c r="AL140" s="89">
        <v>0.161</v>
      </c>
      <c r="AM140" s="87">
        <f t="shared" si="76"/>
        <v>1.9949613990363</v>
      </c>
      <c r="AN140" s="89">
        <v>0.20599999999999999</v>
      </c>
      <c r="AO140" s="87">
        <f t="shared" si="77"/>
        <v>2.6483166397442957</v>
      </c>
      <c r="AP140" s="87">
        <f t="shared" si="78"/>
        <v>0.8452131197411572</v>
      </c>
      <c r="AQ140" s="87">
        <f t="shared" si="79"/>
        <v>36.812909929632504</v>
      </c>
      <c r="AR140" s="87">
        <f t="shared" si="80"/>
        <v>97.239262477762139</v>
      </c>
      <c r="AS140" s="74">
        <f t="shared" si="65"/>
        <v>7.7277493870558001</v>
      </c>
      <c r="AT140" s="48">
        <v>7.7283999999999997</v>
      </c>
      <c r="AU140" s="18">
        <v>4.8899999999999997</v>
      </c>
      <c r="AV140" s="18">
        <v>3.97</v>
      </c>
      <c r="AW140" s="49">
        <v>4.7761469999999999</v>
      </c>
      <c r="AX140" s="49">
        <v>0.35635499999999998</v>
      </c>
      <c r="AY140" s="47">
        <f t="shared" si="60"/>
        <v>13.402778128551585</v>
      </c>
      <c r="AZ140" s="18">
        <f t="shared" si="66"/>
        <v>2080.2311892121334</v>
      </c>
      <c r="BA140" s="69">
        <f t="shared" si="67"/>
        <v>155.20895513301616</v>
      </c>
      <c r="BB140" s="98">
        <v>0.47714052620310327</v>
      </c>
      <c r="BC140" s="98">
        <v>0.21867229871366126</v>
      </c>
      <c r="BD140" s="98">
        <v>0.27100000000000002</v>
      </c>
      <c r="BE140" s="98">
        <v>0.21961935427283183</v>
      </c>
      <c r="BF140" s="98">
        <v>8.8903366791911687E-2</v>
      </c>
      <c r="BG140" s="98">
        <v>9.2440902839944411E-2</v>
      </c>
      <c r="BH140" s="98">
        <v>1.2616224982332514E-2</v>
      </c>
      <c r="BI140" s="98">
        <v>0.29220349570697557</v>
      </c>
    </row>
    <row r="141" spans="1:61" x14ac:dyDescent="0.2">
      <c r="A141" s="36">
        <v>135</v>
      </c>
      <c r="B141" s="36">
        <v>3</v>
      </c>
      <c r="C141" s="37" t="s">
        <v>127</v>
      </c>
      <c r="D141" s="37" t="s">
        <v>127</v>
      </c>
      <c r="E141" s="37" t="s">
        <v>241</v>
      </c>
      <c r="F141" s="38">
        <v>7</v>
      </c>
      <c r="G141" s="65">
        <v>17613900</v>
      </c>
      <c r="H141" s="66">
        <v>4324200</v>
      </c>
      <c r="I141" s="36">
        <v>5</v>
      </c>
      <c r="J141" s="39">
        <v>40696</v>
      </c>
      <c r="K141" s="36"/>
      <c r="L141" s="36">
        <v>157.9</v>
      </c>
      <c r="M141" s="36">
        <v>147.30000000000001</v>
      </c>
      <c r="N141" s="36">
        <v>0.76680000000000004</v>
      </c>
      <c r="O141" s="36">
        <v>10.6647</v>
      </c>
      <c r="P141" s="36">
        <v>8.0543999999999993</v>
      </c>
      <c r="Q141" s="36">
        <f t="shared" si="61"/>
        <v>7.2875999999999994</v>
      </c>
      <c r="R141" s="36">
        <v>0.77490000000000003</v>
      </c>
      <c r="S141" s="36">
        <v>10.814399999999999</v>
      </c>
      <c r="T141" s="36">
        <v>8.1807999999999996</v>
      </c>
      <c r="U141" s="36">
        <f t="shared" si="62"/>
        <v>7.4058999999999999</v>
      </c>
      <c r="V141" s="20">
        <f t="shared" si="63"/>
        <v>31.666150946580778</v>
      </c>
      <c r="W141" s="20">
        <f t="shared" si="64"/>
        <v>31.518160970557769</v>
      </c>
      <c r="X141" s="21">
        <f t="shared" si="68"/>
        <v>1.0595343121651211</v>
      </c>
      <c r="Y141" s="21">
        <f t="shared" si="69"/>
        <v>1.0618289356880886</v>
      </c>
      <c r="Z141" s="36">
        <v>12.658799999999999</v>
      </c>
      <c r="AA141" s="36">
        <v>2.2480000000000002</v>
      </c>
      <c r="AB141" s="40">
        <f t="shared" si="70"/>
        <v>8.6689790390590318</v>
      </c>
      <c r="AC141" s="40">
        <v>0.72599999999999998</v>
      </c>
      <c r="AD141" s="40">
        <f t="shared" si="71"/>
        <v>8.3746886078386815</v>
      </c>
      <c r="AE141" s="40">
        <v>12.5002</v>
      </c>
      <c r="AF141" s="40">
        <v>2.1301999999999999</v>
      </c>
      <c r="AG141" s="40">
        <f t="shared" si="72"/>
        <v>8.5603668423583361</v>
      </c>
      <c r="AH141" s="40">
        <v>2.6739999999999999</v>
      </c>
      <c r="AI141" s="40">
        <f t="shared" si="73"/>
        <v>31.236979083285728</v>
      </c>
      <c r="AJ141" s="40">
        <f t="shared" si="74"/>
        <v>0.81651037412310878</v>
      </c>
      <c r="AK141" s="77">
        <f t="shared" si="75"/>
        <v>43.349717076671176</v>
      </c>
      <c r="AL141" s="88">
        <v>0.55200000000000005</v>
      </c>
      <c r="AM141" s="86">
        <f t="shared" si="76"/>
        <v>6.3675318340591636</v>
      </c>
      <c r="AN141" s="88">
        <v>0.184</v>
      </c>
      <c r="AO141" s="86">
        <f t="shared" si="77"/>
        <v>2.1494405951101618</v>
      </c>
      <c r="AP141" s="86">
        <f t="shared" si="78"/>
        <v>0.66586425844635877</v>
      </c>
      <c r="AQ141" s="86">
        <f t="shared" si="79"/>
        <v>35.35169684294177</v>
      </c>
      <c r="AR141" s="86">
        <f t="shared" si="80"/>
        <v>122.6241480550778</v>
      </c>
      <c r="AS141" s="73">
        <f t="shared" si="65"/>
        <v>7.3012057953793592</v>
      </c>
      <c r="AT141" s="41">
        <v>7.3019999999999996</v>
      </c>
      <c r="AU141" s="20">
        <v>4.8</v>
      </c>
      <c r="AV141" s="20">
        <v>4</v>
      </c>
      <c r="AW141" s="42">
        <v>3.7747660000000001</v>
      </c>
      <c r="AX141" s="42">
        <v>0.27064890000000003</v>
      </c>
      <c r="AY141" s="40">
        <f t="shared" si="60"/>
        <v>13.947095295787271</v>
      </c>
      <c r="AZ141" s="20">
        <f t="shared" si="66"/>
        <v>2004.0778821257918</v>
      </c>
      <c r="BA141" s="68">
        <f t="shared" si="67"/>
        <v>143.69141671607599</v>
      </c>
      <c r="BB141" s="97">
        <v>0.22865116777138009</v>
      </c>
      <c r="BC141" s="97">
        <v>0.12778723611314863</v>
      </c>
      <c r="BD141" s="97">
        <v>0.13600000000000001</v>
      </c>
      <c r="BE141" s="97">
        <v>0.16439520620157153</v>
      </c>
      <c r="BF141" s="97">
        <v>6.0771309052660372E-2</v>
      </c>
      <c r="BG141" s="97">
        <v>1.0775339878106778E-2</v>
      </c>
      <c r="BH141" s="97">
        <v>1.081972409287461E-2</v>
      </c>
      <c r="BI141" s="97">
        <v>0.13112163619281189</v>
      </c>
    </row>
    <row r="142" spans="1:61" x14ac:dyDescent="0.2">
      <c r="A142" s="43">
        <v>136</v>
      </c>
      <c r="B142" s="43">
        <v>7</v>
      </c>
      <c r="C142" s="44" t="s">
        <v>146</v>
      </c>
      <c r="D142" s="44" t="s">
        <v>146</v>
      </c>
      <c r="E142" s="44" t="s">
        <v>246</v>
      </c>
      <c r="F142" s="45">
        <v>2</v>
      </c>
      <c r="G142" s="63">
        <v>17613960</v>
      </c>
      <c r="H142" s="64">
        <v>4324840</v>
      </c>
      <c r="I142" s="43">
        <v>5</v>
      </c>
      <c r="J142" s="46">
        <v>40694</v>
      </c>
      <c r="K142" s="43"/>
      <c r="L142" s="43">
        <v>119.3</v>
      </c>
      <c r="M142" s="43">
        <v>111.6</v>
      </c>
      <c r="N142" s="43">
        <v>0.76170000000000004</v>
      </c>
      <c r="O142" s="43">
        <v>10.5206</v>
      </c>
      <c r="P142" s="43">
        <v>7.2965999999999998</v>
      </c>
      <c r="Q142" s="43">
        <f t="shared" si="61"/>
        <v>6.5348999999999995</v>
      </c>
      <c r="R142" s="43">
        <v>0.77139999999999997</v>
      </c>
      <c r="S142" s="43">
        <v>10.3416</v>
      </c>
      <c r="T142" s="43">
        <v>7.2088999999999999</v>
      </c>
      <c r="U142" s="43">
        <f t="shared" si="62"/>
        <v>6.4375</v>
      </c>
      <c r="V142" s="18">
        <f t="shared" si="63"/>
        <v>37.884721403722224</v>
      </c>
      <c r="W142" s="18">
        <f t="shared" si="64"/>
        <v>37.751411773806758</v>
      </c>
      <c r="X142" s="19">
        <f t="shared" si="68"/>
        <v>0.72969106224680003</v>
      </c>
      <c r="Y142" s="19">
        <f t="shared" si="69"/>
        <v>0.73125709958349105</v>
      </c>
      <c r="Z142" s="43">
        <v>12.4345</v>
      </c>
      <c r="AA142" s="43">
        <v>2.1886999999999999</v>
      </c>
      <c r="AB142" s="47">
        <f t="shared" si="70"/>
        <v>7.7403007029859978</v>
      </c>
      <c r="AC142" s="47">
        <v>0.05</v>
      </c>
      <c r="AD142" s="47">
        <f t="shared" si="71"/>
        <v>0.64596973578444261</v>
      </c>
      <c r="AE142" s="47">
        <v>12.0779</v>
      </c>
      <c r="AF142" s="47">
        <v>2.0299</v>
      </c>
      <c r="AG142" s="47">
        <f t="shared" si="72"/>
        <v>7.5183222373713923</v>
      </c>
      <c r="AH142" s="47">
        <v>0.42449999999999999</v>
      </c>
      <c r="AI142" s="47">
        <f t="shared" si="73"/>
        <v>5.6462065151974201</v>
      </c>
      <c r="AJ142" s="47">
        <f t="shared" si="74"/>
        <v>0.17857988497903493</v>
      </c>
      <c r="AK142" s="78">
        <f t="shared" si="75"/>
        <v>6.5293904366861266</v>
      </c>
      <c r="AL142" s="89">
        <v>0.92800000000000005</v>
      </c>
      <c r="AM142" s="87">
        <f t="shared" si="76"/>
        <v>11.989198296159255</v>
      </c>
      <c r="AN142" s="89">
        <v>2.58</v>
      </c>
      <c r="AO142" s="87">
        <f t="shared" si="77"/>
        <v>34.316166806146867</v>
      </c>
      <c r="AP142" s="87">
        <f t="shared" si="78"/>
        <v>0.9759716174785924</v>
      </c>
      <c r="AQ142" s="87">
        <f t="shared" si="79"/>
        <v>35.684308713660194</v>
      </c>
      <c r="AR142" s="87">
        <f t="shared" si="80"/>
        <v>18.297651466586018</v>
      </c>
      <c r="AS142" s="74">
        <f t="shared" si="65"/>
        <v>8.0323106796116495</v>
      </c>
      <c r="AT142" s="48">
        <v>8.0324000000000009</v>
      </c>
      <c r="AU142" s="18">
        <v>4.97</v>
      </c>
      <c r="AV142" s="18">
        <v>3.84</v>
      </c>
      <c r="AW142" s="49">
        <v>6.9042479999999999</v>
      </c>
      <c r="AX142" s="49">
        <v>0.38198729999999997</v>
      </c>
      <c r="AY142" s="47">
        <f t="shared" si="60"/>
        <v>18.074548551745046</v>
      </c>
      <c r="AZ142" s="18">
        <f t="shared" si="66"/>
        <v>2524.3901836425598</v>
      </c>
      <c r="BA142" s="69">
        <f t="shared" si="67"/>
        <v>139.66546253786444</v>
      </c>
      <c r="BB142" s="98">
        <v>0.2944355576412736</v>
      </c>
      <c r="BC142" s="98">
        <v>0.1776103573754646</v>
      </c>
      <c r="BD142" s="98">
        <v>0.20499999999999999</v>
      </c>
      <c r="BE142" s="98">
        <v>0.25845458411439587</v>
      </c>
      <c r="BF142" s="98">
        <v>0.11560759486721173</v>
      </c>
      <c r="BG142" s="98">
        <v>6.9414588251519513E-2</v>
      </c>
      <c r="BH142" s="98">
        <v>1.6038722096939101E-2</v>
      </c>
      <c r="BI142" s="98">
        <v>0.20211148477745755</v>
      </c>
    </row>
    <row r="143" spans="1:61" x14ac:dyDescent="0.2">
      <c r="A143" s="36">
        <v>137</v>
      </c>
      <c r="B143" s="36">
        <v>3</v>
      </c>
      <c r="C143" s="37" t="s">
        <v>147</v>
      </c>
      <c r="D143" s="37" t="s">
        <v>101</v>
      </c>
      <c r="E143" s="37" t="s">
        <v>234</v>
      </c>
      <c r="F143" s="38">
        <v>4</v>
      </c>
      <c r="G143" s="65">
        <v>17613550</v>
      </c>
      <c r="H143" s="66">
        <v>4324350</v>
      </c>
      <c r="I143" s="36">
        <v>5</v>
      </c>
      <c r="J143" s="39">
        <v>40694</v>
      </c>
      <c r="K143" s="36"/>
      <c r="L143" s="36">
        <v>138.1</v>
      </c>
      <c r="M143" s="36">
        <v>115.1</v>
      </c>
      <c r="N143" s="36">
        <v>0.74399999999999999</v>
      </c>
      <c r="O143" s="36">
        <v>10.6357</v>
      </c>
      <c r="P143" s="36">
        <v>7.2427000000000001</v>
      </c>
      <c r="Q143" s="36">
        <f t="shared" si="61"/>
        <v>6.4987000000000004</v>
      </c>
      <c r="R143" s="36">
        <v>0.79430000000000001</v>
      </c>
      <c r="S143" s="36">
        <v>10.83</v>
      </c>
      <c r="T143" s="36">
        <v>7.3292999999999999</v>
      </c>
      <c r="U143" s="36">
        <f t="shared" si="62"/>
        <v>6.5350000000000001</v>
      </c>
      <c r="V143" s="20">
        <f t="shared" si="63"/>
        <v>38.897298720347507</v>
      </c>
      <c r="W143" s="20">
        <f t="shared" si="64"/>
        <v>39.658356417359187</v>
      </c>
      <c r="X143" s="21">
        <f t="shared" si="68"/>
        <v>0.74030746497768429</v>
      </c>
      <c r="Y143" s="21">
        <f t="shared" si="69"/>
        <v>0.73108665014336394</v>
      </c>
      <c r="Z143" s="36">
        <v>12.056100000000001</v>
      </c>
      <c r="AA143" s="36">
        <v>2.0506000000000002</v>
      </c>
      <c r="AB143" s="40">
        <f t="shared" si="70"/>
        <v>7.2748488919667595</v>
      </c>
      <c r="AC143" s="40">
        <v>0.93799999999999994</v>
      </c>
      <c r="AD143" s="40">
        <f t="shared" si="71"/>
        <v>12.893738604464829</v>
      </c>
      <c r="AE143" s="40">
        <v>11.857900000000001</v>
      </c>
      <c r="AF143" s="40">
        <v>2.1461999999999999</v>
      </c>
      <c r="AG143" s="40">
        <f t="shared" si="72"/>
        <v>7.1552517543859659</v>
      </c>
      <c r="AH143" s="40">
        <v>3.0880000000000001</v>
      </c>
      <c r="AI143" s="40">
        <f t="shared" si="73"/>
        <v>43.157111811015511</v>
      </c>
      <c r="AJ143" s="40">
        <f t="shared" si="74"/>
        <v>1.08083475737681</v>
      </c>
      <c r="AK143" s="77">
        <f t="shared" si="75"/>
        <v>39.509193106456379</v>
      </c>
      <c r="AL143" s="88">
        <v>0.28000000000000003</v>
      </c>
      <c r="AM143" s="86">
        <f t="shared" si="76"/>
        <v>3.8488771953626362</v>
      </c>
      <c r="AN143" s="88">
        <v>0.217</v>
      </c>
      <c r="AO143" s="86">
        <f t="shared" si="77"/>
        <v>3.0327374556315951</v>
      </c>
      <c r="AP143" s="86">
        <f t="shared" si="78"/>
        <v>1.0516869095292729</v>
      </c>
      <c r="AQ143" s="86">
        <f t="shared" si="79"/>
        <v>38.443712984369157</v>
      </c>
      <c r="AR143" s="86">
        <f t="shared" si="80"/>
        <v>102.77153281869636</v>
      </c>
      <c r="AS143" s="73">
        <f t="shared" si="65"/>
        <v>8.2861514919663346</v>
      </c>
      <c r="AT143" s="41">
        <v>8.2861999999999991</v>
      </c>
      <c r="AU143" s="20">
        <v>4.25</v>
      </c>
      <c r="AV143" s="20">
        <v>3.61</v>
      </c>
      <c r="AW143" s="42">
        <v>7.207802</v>
      </c>
      <c r="AX143" s="42">
        <v>0.46113599999999999</v>
      </c>
      <c r="AY143" s="40">
        <f t="shared" si="60"/>
        <v>15.630534159120087</v>
      </c>
      <c r="AZ143" s="20">
        <f t="shared" si="66"/>
        <v>2634.7639095383197</v>
      </c>
      <c r="BA143" s="68">
        <f t="shared" si="67"/>
        <v>168.56518675025515</v>
      </c>
      <c r="BB143" s="97">
        <v>0.33751373541525709</v>
      </c>
      <c r="BC143" s="97">
        <v>0.23390121435773234</v>
      </c>
      <c r="BD143" s="97">
        <v>0.28699999999999998</v>
      </c>
      <c r="BE143" s="97">
        <v>0.22155878013816285</v>
      </c>
      <c r="BF143" s="97">
        <v>0.13223328710257057</v>
      </c>
      <c r="BG143" s="97">
        <v>0.59583055054710676</v>
      </c>
      <c r="BH143" s="97">
        <v>1.5470738704372133E-2</v>
      </c>
      <c r="BI143" s="97">
        <v>0.28433968013225319</v>
      </c>
    </row>
    <row r="144" spans="1:61" x14ac:dyDescent="0.2">
      <c r="A144" s="43">
        <v>138</v>
      </c>
      <c r="B144" s="43">
        <v>7</v>
      </c>
      <c r="C144" s="44" t="s">
        <v>148</v>
      </c>
      <c r="D144" s="44" t="s">
        <v>148</v>
      </c>
      <c r="E144" s="44" t="s">
        <v>236</v>
      </c>
      <c r="F144" s="45">
        <v>1</v>
      </c>
      <c r="G144" s="63">
        <v>17613720</v>
      </c>
      <c r="H144" s="64">
        <v>4324880</v>
      </c>
      <c r="I144" s="43">
        <v>5</v>
      </c>
      <c r="J144" s="46">
        <v>40694</v>
      </c>
      <c r="K144" s="43" t="s">
        <v>181</v>
      </c>
      <c r="L144" s="43">
        <v>139.30000000000001</v>
      </c>
      <c r="M144" s="43">
        <v>105.9</v>
      </c>
      <c r="N144" s="43">
        <v>0.7671</v>
      </c>
      <c r="O144" s="43">
        <v>10.7166</v>
      </c>
      <c r="P144" s="43">
        <v>8.0879999999999992</v>
      </c>
      <c r="Q144" s="43">
        <f t="shared" si="61"/>
        <v>7.3208999999999991</v>
      </c>
      <c r="R144" s="43">
        <v>0.77510000000000001</v>
      </c>
      <c r="S144" s="43">
        <v>10.6256</v>
      </c>
      <c r="T144" s="43">
        <v>8.0790000000000006</v>
      </c>
      <c r="U144" s="43">
        <f t="shared" si="62"/>
        <v>7.3039000000000005</v>
      </c>
      <c r="V144" s="18">
        <f t="shared" si="63"/>
        <v>31.686355747158618</v>
      </c>
      <c r="W144" s="18">
        <f t="shared" si="64"/>
        <v>31.261293479897606</v>
      </c>
      <c r="X144" s="19">
        <f t="shared" si="68"/>
        <v>0.76151736067114761</v>
      </c>
      <c r="Y144" s="19">
        <f t="shared" si="69"/>
        <v>0.76625568636619412</v>
      </c>
      <c r="Z144" s="43">
        <v>12.0763</v>
      </c>
      <c r="AA144" s="43">
        <v>1.9422999999999999</v>
      </c>
      <c r="AB144" s="47">
        <f t="shared" si="70"/>
        <v>8.3010924154871262</v>
      </c>
      <c r="AC144" s="47">
        <v>1.5169999999999999</v>
      </c>
      <c r="AD144" s="47">
        <f t="shared" si="71"/>
        <v>18.274703184484174</v>
      </c>
      <c r="AE144" s="47">
        <v>12.669499999999999</v>
      </c>
      <c r="AF144" s="47">
        <v>2.1274000000000002</v>
      </c>
      <c r="AG144" s="47">
        <f t="shared" si="72"/>
        <v>8.7088504225643728</v>
      </c>
      <c r="AH144" s="47">
        <v>5.0555000000000003</v>
      </c>
      <c r="AI144" s="47">
        <f t="shared" si="73"/>
        <v>58.050141576681007</v>
      </c>
      <c r="AJ144" s="47">
        <f t="shared" si="74"/>
        <v>1.4205513711498869</v>
      </c>
      <c r="AK144" s="78">
        <f t="shared" si="75"/>
        <v>54.425278295944736</v>
      </c>
      <c r="AL144" s="89">
        <v>0.77200000000000002</v>
      </c>
      <c r="AM144" s="87">
        <f t="shared" si="76"/>
        <v>9.2999807899945832</v>
      </c>
      <c r="AN144" s="89">
        <v>0.44600000000000001</v>
      </c>
      <c r="AO144" s="87">
        <f t="shared" si="77"/>
        <v>5.1212270088418013</v>
      </c>
      <c r="AP144" s="87">
        <f t="shared" si="78"/>
        <v>1.2713101646801448</v>
      </c>
      <c r="AQ144" s="87">
        <f t="shared" si="79"/>
        <v>48.707432141065183</v>
      </c>
      <c r="AR144" s="87">
        <f t="shared" si="80"/>
        <v>111.7391656745929</v>
      </c>
      <c r="AS144" s="74">
        <f t="shared" si="65"/>
        <v>7.273922151179506</v>
      </c>
      <c r="AT144" s="48">
        <v>7.2849000000000004</v>
      </c>
      <c r="AU144" s="18">
        <v>4.84</v>
      </c>
      <c r="AV144" s="18">
        <v>3.9</v>
      </c>
      <c r="AW144" s="49">
        <v>6.1586259999999999</v>
      </c>
      <c r="AX144" s="49">
        <v>0.37587399999999999</v>
      </c>
      <c r="AY144" s="47">
        <f t="shared" si="60"/>
        <v>16.384815124217159</v>
      </c>
      <c r="AZ144" s="18">
        <f t="shared" si="66"/>
        <v>2359.5410963513445</v>
      </c>
      <c r="BA144" s="69">
        <f t="shared" si="67"/>
        <v>144.00779492860343</v>
      </c>
      <c r="BB144" s="98">
        <v>0.29660263383140434</v>
      </c>
      <c r="BC144" s="98">
        <v>0.66786633691641206</v>
      </c>
      <c r="BD144" s="98">
        <v>0.33200000000000002</v>
      </c>
      <c r="BE144" s="98">
        <v>0.22562683311467657</v>
      </c>
      <c r="BF144" s="98">
        <v>0.17671101281517057</v>
      </c>
      <c r="BG144" s="98">
        <v>0.22500105113781524</v>
      </c>
      <c r="BH144" s="98">
        <v>1.0409366462356207E-2</v>
      </c>
      <c r="BI144" s="98">
        <v>0.29981646494300745</v>
      </c>
    </row>
    <row r="145" spans="1:61" x14ac:dyDescent="0.2">
      <c r="A145" s="36">
        <v>139</v>
      </c>
      <c r="B145" s="36">
        <v>3</v>
      </c>
      <c r="C145" s="37" t="s">
        <v>149</v>
      </c>
      <c r="D145" s="37" t="s">
        <v>267</v>
      </c>
      <c r="E145" s="37" t="s">
        <v>234</v>
      </c>
      <c r="F145" s="38">
        <v>3</v>
      </c>
      <c r="G145" s="65">
        <v>17613550</v>
      </c>
      <c r="H145" s="66">
        <v>4324400</v>
      </c>
      <c r="I145" s="36">
        <v>5</v>
      </c>
      <c r="J145" s="39">
        <v>40694</v>
      </c>
      <c r="K145" s="36"/>
      <c r="L145" s="36">
        <v>110.6</v>
      </c>
      <c r="M145" s="36">
        <v>106.4</v>
      </c>
      <c r="N145" s="36">
        <v>0.76329999999999998</v>
      </c>
      <c r="O145" s="36">
        <v>10.320499999999999</v>
      </c>
      <c r="P145" s="36">
        <v>6.6334999999999997</v>
      </c>
      <c r="Q145" s="36">
        <f t="shared" si="61"/>
        <v>5.8701999999999996</v>
      </c>
      <c r="R145" s="36">
        <v>0.75649999999999995</v>
      </c>
      <c r="S145" s="36">
        <v>10.9557</v>
      </c>
      <c r="T145" s="36">
        <v>7.0267999999999997</v>
      </c>
      <c r="U145" s="36">
        <f t="shared" si="62"/>
        <v>6.2702999999999998</v>
      </c>
      <c r="V145" s="20">
        <f t="shared" si="63"/>
        <v>43.120972821084244</v>
      </c>
      <c r="W145" s="20">
        <f t="shared" si="64"/>
        <v>42.766778936991706</v>
      </c>
      <c r="X145" s="21">
        <f t="shared" si="68"/>
        <v>0.63704510440385653</v>
      </c>
      <c r="Y145" s="21">
        <f t="shared" si="69"/>
        <v>0.64101207590569287</v>
      </c>
      <c r="Z145" s="36">
        <v>11.9192</v>
      </c>
      <c r="AA145" s="36">
        <v>2.0065</v>
      </c>
      <c r="AB145" s="40">
        <f t="shared" si="70"/>
        <v>6.821742084942084</v>
      </c>
      <c r="AC145" s="40">
        <v>1.286</v>
      </c>
      <c r="AD145" s="40">
        <f t="shared" si="71"/>
        <v>18.851489604666256</v>
      </c>
      <c r="AE145" s="40">
        <v>11.936500000000001</v>
      </c>
      <c r="AF145" s="40">
        <v>1.8745000000000001</v>
      </c>
      <c r="AG145" s="40">
        <f t="shared" si="72"/>
        <v>6.8316434321859845</v>
      </c>
      <c r="AH145" s="40">
        <v>4.0470000000000006</v>
      </c>
      <c r="AI145" s="40">
        <f t="shared" si="73"/>
        <v>59.239040212979091</v>
      </c>
      <c r="AJ145" s="40">
        <f t="shared" si="74"/>
        <v>1.4424125217254584</v>
      </c>
      <c r="AK145" s="77">
        <f t="shared" si="75"/>
        <v>46.23019224318007</v>
      </c>
      <c r="AL145" s="88">
        <v>0.40100000000000002</v>
      </c>
      <c r="AM145" s="86">
        <f t="shared" si="76"/>
        <v>5.8782638658407222</v>
      </c>
      <c r="AN145" s="88">
        <v>0.316</v>
      </c>
      <c r="AO145" s="86">
        <f t="shared" si="77"/>
        <v>4.6255341505563123</v>
      </c>
      <c r="AP145" s="86">
        <f t="shared" si="78"/>
        <v>1.3976721747510152</v>
      </c>
      <c r="AQ145" s="86">
        <f t="shared" si="79"/>
        <v>44.796237108638636</v>
      </c>
      <c r="AR145" s="86">
        <f t="shared" si="80"/>
        <v>103.20106157814963</v>
      </c>
      <c r="AS145" s="73">
        <f t="shared" si="65"/>
        <v>8.7361848715372474</v>
      </c>
      <c r="AT145" s="41">
        <v>8.7370000000000001</v>
      </c>
      <c r="AU145" s="20">
        <v>4.95</v>
      </c>
      <c r="AV145" s="20">
        <v>4.29</v>
      </c>
      <c r="AW145" s="42">
        <v>8.1087419999999995</v>
      </c>
      <c r="AX145" s="42">
        <v>0.60281209999999996</v>
      </c>
      <c r="AY145" s="40">
        <f t="shared" si="60"/>
        <v>13.451524944505925</v>
      </c>
      <c r="AZ145" s="20">
        <f t="shared" si="66"/>
        <v>2598.9007712018397</v>
      </c>
      <c r="BA145" s="68">
        <f t="shared" si="67"/>
        <v>193.20491780103504</v>
      </c>
      <c r="BB145" s="97">
        <v>0.20816837485656781</v>
      </c>
      <c r="BC145" s="97">
        <v>3.4502010764993516</v>
      </c>
      <c r="BD145" s="97">
        <v>0.16700000000000001</v>
      </c>
      <c r="BE145" s="97">
        <v>0.38289796074654553</v>
      </c>
      <c r="BF145" s="97">
        <v>0.37155032530519688</v>
      </c>
      <c r="BG145" s="97">
        <v>0.11293660341210293</v>
      </c>
      <c r="BH145" s="97">
        <v>1.5427290538123962E-2</v>
      </c>
      <c r="BI145" s="97">
        <v>0.18984121596710088</v>
      </c>
    </row>
    <row r="146" spans="1:61" x14ac:dyDescent="0.2">
      <c r="A146" s="43">
        <v>140</v>
      </c>
      <c r="B146" s="43">
        <v>7</v>
      </c>
      <c r="C146" s="44" t="s">
        <v>150</v>
      </c>
      <c r="D146" s="44" t="s">
        <v>150</v>
      </c>
      <c r="E146" s="44" t="s">
        <v>255</v>
      </c>
      <c r="F146" s="45">
        <v>2</v>
      </c>
      <c r="G146" s="63">
        <v>17614000</v>
      </c>
      <c r="H146" s="64">
        <v>4324840</v>
      </c>
      <c r="I146" s="43">
        <v>5</v>
      </c>
      <c r="J146" s="46">
        <v>40694</v>
      </c>
      <c r="K146" s="43" t="s">
        <v>182</v>
      </c>
      <c r="L146" s="43">
        <v>137.1</v>
      </c>
      <c r="M146" s="43">
        <v>132.4</v>
      </c>
      <c r="N146" s="43">
        <v>0.7651</v>
      </c>
      <c r="O146" s="43">
        <v>10.4701</v>
      </c>
      <c r="P146" s="43">
        <v>7.6792999999999996</v>
      </c>
      <c r="Q146" s="43">
        <f t="shared" si="61"/>
        <v>6.9141999999999992</v>
      </c>
      <c r="R146" s="43">
        <v>0.75539999999999996</v>
      </c>
      <c r="S146" s="43">
        <v>10.806699999999999</v>
      </c>
      <c r="T146" s="43">
        <v>7.8057999999999996</v>
      </c>
      <c r="U146" s="43">
        <f t="shared" si="62"/>
        <v>7.0503999999999998</v>
      </c>
      <c r="V146" s="18">
        <f t="shared" si="63"/>
        <v>33.962426337857337</v>
      </c>
      <c r="W146" s="18">
        <f t="shared" si="64"/>
        <v>34.758992106748586</v>
      </c>
      <c r="X146" s="19">
        <f t="shared" si="68"/>
        <v>0.92035523714396728</v>
      </c>
      <c r="Y146" s="19">
        <f t="shared" si="69"/>
        <v>0.9092536257964724</v>
      </c>
      <c r="Z146" s="43">
        <v>12.1576</v>
      </c>
      <c r="AA146" s="43">
        <v>2.0619000000000001</v>
      </c>
      <c r="AB146" s="47">
        <f t="shared" si="70"/>
        <v>7.9317407756299341</v>
      </c>
      <c r="AC146" s="47">
        <v>7.1999999999999995E-2</v>
      </c>
      <c r="AD146" s="47">
        <f t="shared" si="71"/>
        <v>0.9077452483220092</v>
      </c>
      <c r="AE146" s="47">
        <v>12.711399999999999</v>
      </c>
      <c r="AF146" s="47">
        <v>2.1701999999999999</v>
      </c>
      <c r="AG146" s="47">
        <f t="shared" si="72"/>
        <v>8.2930454773427602</v>
      </c>
      <c r="AH146" s="47">
        <v>0.45400000000000001</v>
      </c>
      <c r="AI146" s="47">
        <f t="shared" si="73"/>
        <v>5.4744665423620678</v>
      </c>
      <c r="AJ146" s="47">
        <f t="shared" si="74"/>
        <v>0.16309718907285922</v>
      </c>
      <c r="AK146" s="78">
        <f t="shared" si="75"/>
        <v>7.4148355260855014</v>
      </c>
      <c r="AL146" s="89">
        <v>0.65300000000000002</v>
      </c>
      <c r="AM146" s="87">
        <f t="shared" si="76"/>
        <v>8.2327450993648892</v>
      </c>
      <c r="AN146" s="89">
        <v>1.0760000000000001</v>
      </c>
      <c r="AO146" s="87">
        <f t="shared" si="77"/>
        <v>12.974726871325077</v>
      </c>
      <c r="AP146" s="87">
        <f t="shared" si="78"/>
        <v>0.33245368092858019</v>
      </c>
      <c r="AQ146" s="87">
        <f t="shared" si="79"/>
        <v>15.114235739684755</v>
      </c>
      <c r="AR146" s="87">
        <f t="shared" si="80"/>
        <v>49.058620321877797</v>
      </c>
      <c r="AS146" s="74">
        <f t="shared" si="65"/>
        <v>7.6638914104164302</v>
      </c>
      <c r="AT146" s="48">
        <v>7.6589999999999998</v>
      </c>
      <c r="AU146" s="18">
        <v>4.87</v>
      </c>
      <c r="AV146" s="18">
        <v>3.83</v>
      </c>
      <c r="AW146" s="49">
        <v>4.7634119999999998</v>
      </c>
      <c r="AX146" s="49">
        <v>0.30001749999999999</v>
      </c>
      <c r="AY146" s="47">
        <f t="shared" si="60"/>
        <v>15.877113835026289</v>
      </c>
      <c r="AZ146" s="18">
        <f t="shared" si="66"/>
        <v>2165.5748160812132</v>
      </c>
      <c r="BA146" s="69">
        <f t="shared" si="67"/>
        <v>136.39599983869655</v>
      </c>
      <c r="BB146" s="98">
        <v>0.36704939381630508</v>
      </c>
      <c r="BC146" s="98">
        <v>0.25770626800133184</v>
      </c>
      <c r="BD146" s="98">
        <v>0.21</v>
      </c>
      <c r="BE146" s="98">
        <v>0.2493589042324045</v>
      </c>
      <c r="BF146" s="98">
        <v>0.11954885172511288</v>
      </c>
      <c r="BG146" s="98">
        <v>9.3278212499014412E-2</v>
      </c>
      <c r="BH146" s="98">
        <v>1.8091333951525755E-2</v>
      </c>
      <c r="BI146" s="98">
        <v>0.20312360740597948</v>
      </c>
    </row>
    <row r="147" spans="1:61" x14ac:dyDescent="0.2">
      <c r="A147" s="36">
        <v>141</v>
      </c>
      <c r="B147" s="36">
        <v>3</v>
      </c>
      <c r="C147" s="37" t="s">
        <v>151</v>
      </c>
      <c r="D147" s="37" t="s">
        <v>190</v>
      </c>
      <c r="E147" s="37" t="s">
        <v>233</v>
      </c>
      <c r="F147" s="38">
        <v>7</v>
      </c>
      <c r="G147" s="65">
        <v>17613500</v>
      </c>
      <c r="H147" s="66">
        <v>4324200</v>
      </c>
      <c r="I147" s="36">
        <v>5</v>
      </c>
      <c r="J147" s="39">
        <v>40694</v>
      </c>
      <c r="K147" s="36"/>
      <c r="L147" s="36">
        <v>126.7</v>
      </c>
      <c r="M147" s="36">
        <v>116.9</v>
      </c>
      <c r="N147" s="36">
        <v>0.745</v>
      </c>
      <c r="O147" s="36">
        <v>10.911799999999999</v>
      </c>
      <c r="P147" s="36">
        <v>7.9379999999999997</v>
      </c>
      <c r="Q147" s="36">
        <f t="shared" si="61"/>
        <v>7.1929999999999996</v>
      </c>
      <c r="R147" s="36">
        <v>0.78600000000000003</v>
      </c>
      <c r="S147" s="36">
        <v>10.492900000000001</v>
      </c>
      <c r="T147" s="36">
        <v>7.6214000000000004</v>
      </c>
      <c r="U147" s="36">
        <f t="shared" si="62"/>
        <v>6.8353999999999999</v>
      </c>
      <c r="V147" s="20">
        <f t="shared" si="63"/>
        <v>34.08053666672776</v>
      </c>
      <c r="W147" s="20">
        <f t="shared" si="64"/>
        <v>34.856903239333271</v>
      </c>
      <c r="X147" s="21">
        <f t="shared" si="68"/>
        <v>0.81115634354310773</v>
      </c>
      <c r="Y147" s="21">
        <f t="shared" si="69"/>
        <v>0.80160294856020431</v>
      </c>
      <c r="Z147" s="36">
        <v>11.4351</v>
      </c>
      <c r="AA147" s="36">
        <v>2.1246999999999998</v>
      </c>
      <c r="AB147" s="40">
        <f t="shared" si="70"/>
        <v>7.4491782576790015</v>
      </c>
      <c r="AC147" s="40">
        <v>0.55800000000000005</v>
      </c>
      <c r="AD147" s="40">
        <f t="shared" si="71"/>
        <v>7.4907591239984699</v>
      </c>
      <c r="AE147" s="40">
        <v>12.131500000000001</v>
      </c>
      <c r="AF147" s="40">
        <v>1.9113</v>
      </c>
      <c r="AG147" s="40">
        <f t="shared" si="72"/>
        <v>7.9028347835202846</v>
      </c>
      <c r="AH147" s="40">
        <v>3.8064999999999998</v>
      </c>
      <c r="AI147" s="40">
        <f t="shared" si="73"/>
        <v>48.166260642796971</v>
      </c>
      <c r="AJ147" s="40">
        <f t="shared" si="74"/>
        <v>1.4526964828142321</v>
      </c>
      <c r="AK147" s="77">
        <f t="shared" si="75"/>
        <v>58.224289199346337</v>
      </c>
      <c r="AL147" s="88">
        <v>0.25</v>
      </c>
      <c r="AM147" s="86">
        <f t="shared" si="76"/>
        <v>3.3560748763434005</v>
      </c>
      <c r="AN147" s="88">
        <v>0.17399999999999999</v>
      </c>
      <c r="AO147" s="86">
        <f t="shared" si="77"/>
        <v>2.2017415872446269</v>
      </c>
      <c r="AP147" s="86">
        <f t="shared" si="78"/>
        <v>1.4114702939178474</v>
      </c>
      <c r="AQ147" s="86">
        <f t="shared" si="79"/>
        <v>56.571937470484237</v>
      </c>
      <c r="AR147" s="86">
        <f t="shared" si="80"/>
        <v>102.92079748855021</v>
      </c>
      <c r="AS147" s="73">
        <f t="shared" si="65"/>
        <v>7.6754103636948825</v>
      </c>
      <c r="AT147" s="41">
        <v>7.6836000000000002</v>
      </c>
      <c r="AU147" s="20">
        <v>4.21</v>
      </c>
      <c r="AV147" s="20">
        <v>3.75</v>
      </c>
      <c r="AW147" s="42">
        <v>5.1463039999999998</v>
      </c>
      <c r="AX147" s="42">
        <v>0.3219378</v>
      </c>
      <c r="AY147" s="40">
        <f t="shared" si="60"/>
        <v>15.985398421682698</v>
      </c>
      <c r="AZ147" s="20">
        <f t="shared" si="66"/>
        <v>2062.6462302935865</v>
      </c>
      <c r="BA147" s="68">
        <f t="shared" si="67"/>
        <v>129.03314486649268</v>
      </c>
      <c r="BB147" s="97">
        <v>0.27090068212038421</v>
      </c>
      <c r="BC147" s="97">
        <v>0.12016929422684915</v>
      </c>
      <c r="BD147" s="97">
        <v>0.192</v>
      </c>
      <c r="BE147" s="97">
        <v>0.19774368691198438</v>
      </c>
      <c r="BF147" s="97">
        <v>7.8544919324517695E-2</v>
      </c>
      <c r="BG147" s="97">
        <v>0.24306983205220156</v>
      </c>
      <c r="BH147" s="97">
        <v>1.0338509848782233E-2</v>
      </c>
      <c r="BI147" s="97">
        <v>0.18181278706499074</v>
      </c>
    </row>
    <row r="148" spans="1:61" x14ac:dyDescent="0.2">
      <c r="A148" s="43">
        <v>142</v>
      </c>
      <c r="B148" s="43">
        <v>7</v>
      </c>
      <c r="C148" s="44" t="s">
        <v>152</v>
      </c>
      <c r="D148" s="44" t="s">
        <v>152</v>
      </c>
      <c r="E148" s="44" t="s">
        <v>238</v>
      </c>
      <c r="F148" s="45">
        <v>2</v>
      </c>
      <c r="G148" s="63">
        <v>17613800</v>
      </c>
      <c r="H148" s="64">
        <v>4324840</v>
      </c>
      <c r="I148" s="43">
        <v>5</v>
      </c>
      <c r="J148" s="46">
        <v>40694</v>
      </c>
      <c r="K148" s="43"/>
      <c r="L148" s="43">
        <v>147.6</v>
      </c>
      <c r="M148" s="43">
        <v>117.7</v>
      </c>
      <c r="N148" s="43">
        <v>0.76590000000000003</v>
      </c>
      <c r="O148" s="43">
        <v>10.283200000000001</v>
      </c>
      <c r="P148" s="43">
        <v>7.6574999999999998</v>
      </c>
      <c r="Q148" s="43">
        <f t="shared" si="61"/>
        <v>6.8915999999999995</v>
      </c>
      <c r="R148" s="43">
        <v>0.7722</v>
      </c>
      <c r="S148" s="43">
        <v>10.872400000000001</v>
      </c>
      <c r="T148" s="43">
        <v>8.0114000000000001</v>
      </c>
      <c r="U148" s="43">
        <f t="shared" si="62"/>
        <v>7.2392000000000003</v>
      </c>
      <c r="V148" s="18">
        <f t="shared" si="63"/>
        <v>32.981951143612889</v>
      </c>
      <c r="W148" s="18">
        <f t="shared" si="64"/>
        <v>33.416724918141348</v>
      </c>
      <c r="X148" s="19">
        <f t="shared" si="68"/>
        <v>0.83031835267334342</v>
      </c>
      <c r="Y148" s="19">
        <f t="shared" si="69"/>
        <v>0.82493173443523826</v>
      </c>
      <c r="Z148" s="43">
        <v>12.772500000000001</v>
      </c>
      <c r="AA148" s="43">
        <v>2.2035999999999998</v>
      </c>
      <c r="AB148" s="47">
        <f t="shared" si="70"/>
        <v>8.5043488098303968</v>
      </c>
      <c r="AC148" s="47">
        <v>0.96299999999999997</v>
      </c>
      <c r="AD148" s="47">
        <f t="shared" si="71"/>
        <v>11.323618322038289</v>
      </c>
      <c r="AE148" s="47">
        <v>12.161799999999999</v>
      </c>
      <c r="AF148" s="47">
        <v>1.8846000000000001</v>
      </c>
      <c r="AG148" s="47">
        <f t="shared" si="72"/>
        <v>8.0977247489054847</v>
      </c>
      <c r="AH148" s="47">
        <v>3.4099999999999997</v>
      </c>
      <c r="AI148" s="47">
        <f t="shared" si="73"/>
        <v>42.110594095716905</v>
      </c>
      <c r="AJ148" s="47">
        <f t="shared" si="74"/>
        <v>1.0995348490599506</v>
      </c>
      <c r="AK148" s="78">
        <f t="shared" si="75"/>
        <v>45.352059505350638</v>
      </c>
      <c r="AL148" s="89">
        <v>0.51300000000000001</v>
      </c>
      <c r="AM148" s="87">
        <f t="shared" si="76"/>
        <v>6.0322078911792767</v>
      </c>
      <c r="AN148" s="89">
        <v>0.27100000000000002</v>
      </c>
      <c r="AO148" s="87">
        <f t="shared" si="77"/>
        <v>3.3466190615657725</v>
      </c>
      <c r="AP148" s="87">
        <f t="shared" si="78"/>
        <v>1.0036209622880397</v>
      </c>
      <c r="AQ148" s="87">
        <f t="shared" si="79"/>
        <v>41.395939056791768</v>
      </c>
      <c r="AR148" s="87">
        <f t="shared" si="80"/>
        <v>109.55678392301091</v>
      </c>
      <c r="AS148" s="74">
        <f t="shared" si="65"/>
        <v>7.5093933031274176</v>
      </c>
      <c r="AT148" s="48">
        <v>7.4912000000000001</v>
      </c>
      <c r="AU148" s="18">
        <v>4.72</v>
      </c>
      <c r="AV148" s="18">
        <v>4</v>
      </c>
      <c r="AW148" s="49">
        <v>4.4032749999999998</v>
      </c>
      <c r="AX148" s="49">
        <v>0.29502270000000003</v>
      </c>
      <c r="AY148" s="47">
        <f t="shared" si="60"/>
        <v>14.925207450138581</v>
      </c>
      <c r="AZ148" s="18">
        <f t="shared" si="66"/>
        <v>1816.2006414726618</v>
      </c>
      <c r="BA148" s="69">
        <f t="shared" si="67"/>
        <v>121.6867938043835</v>
      </c>
      <c r="BB148" s="98">
        <v>0.39266335913321293</v>
      </c>
      <c r="BC148" s="98">
        <v>0.5446038661140743</v>
      </c>
      <c r="BD148" s="98">
        <v>0.27</v>
      </c>
      <c r="BE148" s="98">
        <v>0.23382195660198862</v>
      </c>
      <c r="BF148" s="98">
        <v>0.15773957574537401</v>
      </c>
      <c r="BG148" s="98">
        <v>0.14950283265928188</v>
      </c>
      <c r="BH148" s="98">
        <v>1.2617448938099567E-2</v>
      </c>
      <c r="BI148" s="98">
        <v>0.27384717060652253</v>
      </c>
    </row>
    <row r="149" spans="1:61" x14ac:dyDescent="0.2">
      <c r="A149" s="36">
        <v>143</v>
      </c>
      <c r="B149" s="36">
        <v>3</v>
      </c>
      <c r="C149" s="37" t="s">
        <v>153</v>
      </c>
      <c r="D149" s="37" t="s">
        <v>21</v>
      </c>
      <c r="E149" s="37" t="s">
        <v>235</v>
      </c>
      <c r="F149" s="38">
        <v>11</v>
      </c>
      <c r="G149" s="65">
        <v>17613600</v>
      </c>
      <c r="H149" s="66">
        <v>4324000</v>
      </c>
      <c r="I149" s="36">
        <v>5</v>
      </c>
      <c r="J149" s="39">
        <v>40695</v>
      </c>
      <c r="K149" s="36"/>
      <c r="L149" s="36">
        <v>149.19999999999999</v>
      </c>
      <c r="M149" s="36">
        <v>131.80000000000001</v>
      </c>
      <c r="N149" s="36">
        <v>0.77729999999999999</v>
      </c>
      <c r="O149" s="36">
        <v>10.839499999999999</v>
      </c>
      <c r="P149" s="36">
        <v>7.5004999999999997</v>
      </c>
      <c r="Q149" s="36">
        <f t="shared" si="61"/>
        <v>6.7231999999999994</v>
      </c>
      <c r="R149" s="36">
        <v>0.76719999999999999</v>
      </c>
      <c r="S149" s="36">
        <v>10.930199999999999</v>
      </c>
      <c r="T149" s="36">
        <v>7.4561999999999999</v>
      </c>
      <c r="U149" s="36">
        <f t="shared" si="62"/>
        <v>6.6890000000000001</v>
      </c>
      <c r="V149" s="20">
        <f t="shared" si="63"/>
        <v>37.974998846810273</v>
      </c>
      <c r="W149" s="20">
        <f t="shared" si="64"/>
        <v>38.802583667270497</v>
      </c>
      <c r="X149" s="21">
        <f t="shared" si="68"/>
        <v>0.86051527915688475</v>
      </c>
      <c r="Y149" s="21">
        <f t="shared" si="69"/>
        <v>0.84903362870039456</v>
      </c>
      <c r="Z149" s="36">
        <v>12.044</v>
      </c>
      <c r="AA149" s="36">
        <v>2.2117</v>
      </c>
      <c r="AB149" s="40">
        <f t="shared" si="70"/>
        <v>7.3706168231139415</v>
      </c>
      <c r="AC149" s="40">
        <v>0.82499999999999996</v>
      </c>
      <c r="AD149" s="40">
        <f t="shared" si="71"/>
        <v>11.193093058546133</v>
      </c>
      <c r="AE149" s="40">
        <v>12.309200000000001</v>
      </c>
      <c r="AF149" s="40">
        <v>1.4966999999999999</v>
      </c>
      <c r="AG149" s="40">
        <f t="shared" si="72"/>
        <v>7.5329123712283401</v>
      </c>
      <c r="AH149" s="40">
        <v>3.0244999999999997</v>
      </c>
      <c r="AI149" s="40">
        <f t="shared" si="73"/>
        <v>40.150473693972039</v>
      </c>
      <c r="AJ149" s="40">
        <f t="shared" si="74"/>
        <v>1.0341921655509252</v>
      </c>
      <c r="AK149" s="77">
        <f t="shared" si="75"/>
        <v>43.903196354561054</v>
      </c>
      <c r="AL149" s="88">
        <v>0.45900000000000002</v>
      </c>
      <c r="AM149" s="86">
        <f t="shared" si="76"/>
        <v>6.2274299562093036</v>
      </c>
      <c r="AN149" s="88">
        <v>0.249</v>
      </c>
      <c r="AO149" s="86">
        <f t="shared" si="77"/>
        <v>3.305494445296425</v>
      </c>
      <c r="AP149" s="86">
        <f t="shared" si="78"/>
        <v>0.92983732587546519</v>
      </c>
      <c r="AQ149" s="86">
        <f t="shared" si="79"/>
        <v>39.47315794445587</v>
      </c>
      <c r="AR149" s="86">
        <f t="shared" si="80"/>
        <v>111.22291359697863</v>
      </c>
      <c r="AS149" s="73">
        <f t="shared" si="65"/>
        <v>8.170279563462401</v>
      </c>
      <c r="AT149" s="41">
        <v>8.1616</v>
      </c>
      <c r="AU149" s="20">
        <v>4.55</v>
      </c>
      <c r="AV149" s="20">
        <v>3.58</v>
      </c>
      <c r="AW149" s="42">
        <v>5.3824009999999998</v>
      </c>
      <c r="AX149" s="42">
        <v>0.28909390000000001</v>
      </c>
      <c r="AY149" s="40">
        <f t="shared" si="60"/>
        <v>18.618175616988111</v>
      </c>
      <c r="AZ149" s="20">
        <f t="shared" si="66"/>
        <v>2284.9197260753158</v>
      </c>
      <c r="BA149" s="68">
        <f t="shared" si="67"/>
        <v>122.72522147607451</v>
      </c>
      <c r="BB149" s="97">
        <v>0.30938079532119628</v>
      </c>
      <c r="BC149" s="97">
        <v>0.16446700993294974</v>
      </c>
      <c r="BD149" s="97">
        <v>0.252</v>
      </c>
      <c r="BE149" s="97">
        <v>0.2549700469066154</v>
      </c>
      <c r="BF149" s="97">
        <v>0.12155365253004613</v>
      </c>
      <c r="BG149" s="97">
        <v>0.42861690560581034</v>
      </c>
      <c r="BH149" s="97">
        <v>1.4040511169093123E-2</v>
      </c>
      <c r="BI149" s="97">
        <v>0.27574040897599195</v>
      </c>
    </row>
    <row r="150" spans="1:61" x14ac:dyDescent="0.2">
      <c r="A150" s="43">
        <v>144</v>
      </c>
      <c r="B150" s="43">
        <v>7</v>
      </c>
      <c r="C150" s="44" t="s">
        <v>154</v>
      </c>
      <c r="D150" s="44" t="s">
        <v>154</v>
      </c>
      <c r="E150" s="44" t="s">
        <v>237</v>
      </c>
      <c r="F150" s="45">
        <v>2</v>
      </c>
      <c r="G150" s="63">
        <v>17613760</v>
      </c>
      <c r="H150" s="64">
        <v>4324840</v>
      </c>
      <c r="I150" s="43">
        <v>5</v>
      </c>
      <c r="J150" s="46">
        <v>40694</v>
      </c>
      <c r="K150" s="43" t="s">
        <v>183</v>
      </c>
      <c r="L150" s="43">
        <v>126.2</v>
      </c>
      <c r="M150" s="43">
        <v>114.7</v>
      </c>
      <c r="N150" s="43">
        <v>0.75009999999999999</v>
      </c>
      <c r="O150" s="43">
        <v>10.3697</v>
      </c>
      <c r="P150" s="43">
        <v>7.3666</v>
      </c>
      <c r="Q150" s="43">
        <f t="shared" si="61"/>
        <v>6.6165000000000003</v>
      </c>
      <c r="R150" s="43">
        <v>0.77010000000000001</v>
      </c>
      <c r="S150" s="43">
        <v>10.516400000000001</v>
      </c>
      <c r="T150" s="43">
        <v>7.3136999999999999</v>
      </c>
      <c r="U150" s="43">
        <f t="shared" si="62"/>
        <v>6.5435999999999996</v>
      </c>
      <c r="V150" s="18">
        <f t="shared" si="63"/>
        <v>36.19391110639652</v>
      </c>
      <c r="W150" s="18">
        <f t="shared" si="64"/>
        <v>37.777186109314982</v>
      </c>
      <c r="X150" s="19">
        <f t="shared" si="68"/>
        <v>0.77037456801013893</v>
      </c>
      <c r="Y150" s="19">
        <f t="shared" si="69"/>
        <v>0.75125860560648128</v>
      </c>
      <c r="Z150" s="43">
        <v>12.1408</v>
      </c>
      <c r="AA150" s="43">
        <v>2.1779000000000002</v>
      </c>
      <c r="AB150" s="47">
        <f t="shared" si="70"/>
        <v>7.5543473888402861</v>
      </c>
      <c r="AC150" s="47">
        <v>1.1579999999999999</v>
      </c>
      <c r="AD150" s="47">
        <f t="shared" si="71"/>
        <v>15.32892175054941</v>
      </c>
      <c r="AE150" s="47">
        <v>12.0418</v>
      </c>
      <c r="AF150" s="47">
        <v>2.1046999999999998</v>
      </c>
      <c r="AG150" s="47">
        <f t="shared" si="72"/>
        <v>7.492746803088508</v>
      </c>
      <c r="AH150" s="47">
        <v>4.6595000000000004</v>
      </c>
      <c r="AI150" s="47">
        <f t="shared" si="73"/>
        <v>62.186807087613801</v>
      </c>
      <c r="AJ150" s="47">
        <f t="shared" si="74"/>
        <v>1.6734959048951568</v>
      </c>
      <c r="AK150" s="78">
        <f t="shared" si="75"/>
        <v>62.861409999984609</v>
      </c>
      <c r="AL150" s="89">
        <v>1.095</v>
      </c>
      <c r="AM150" s="87">
        <f t="shared" si="76"/>
        <v>14.494964867747498</v>
      </c>
      <c r="AN150" s="89">
        <v>0.27900000000000003</v>
      </c>
      <c r="AO150" s="87">
        <f t="shared" si="77"/>
        <v>3.7236010682357015</v>
      </c>
      <c r="AP150" s="87">
        <f t="shared" si="78"/>
        <v>1.2888043406268783</v>
      </c>
      <c r="AQ150" s="87">
        <f t="shared" si="79"/>
        <v>48.411267591946462</v>
      </c>
      <c r="AR150" s="87">
        <f t="shared" si="80"/>
        <v>129.84871730655124</v>
      </c>
      <c r="AS150" s="74">
        <f t="shared" si="65"/>
        <v>8.0356378751757465</v>
      </c>
      <c r="AT150" s="48">
        <v>8.0381</v>
      </c>
      <c r="AU150" s="18">
        <v>4.5599999999999996</v>
      </c>
      <c r="AV150" s="18">
        <v>4.05</v>
      </c>
      <c r="AW150" s="49">
        <v>5.9764340000000002</v>
      </c>
      <c r="AX150" s="49">
        <v>0.4535053</v>
      </c>
      <c r="AY150" s="47">
        <f t="shared" si="60"/>
        <v>13.178311256781344</v>
      </c>
      <c r="AZ150" s="18">
        <f t="shared" si="66"/>
        <v>2244.9237366695825</v>
      </c>
      <c r="BA150" s="69">
        <f t="shared" si="67"/>
        <v>170.34987965657447</v>
      </c>
      <c r="BB150" s="98">
        <v>0.4851373625309533</v>
      </c>
      <c r="BC150" s="98">
        <v>0.3240818725362769</v>
      </c>
      <c r="BD150" s="98">
        <v>0.30399999999999999</v>
      </c>
      <c r="BE150" s="98">
        <v>0.27179023387021661</v>
      </c>
      <c r="BF150" s="98">
        <v>0.13906833447821892</v>
      </c>
      <c r="BG150" s="98">
        <v>0.14940099779085397</v>
      </c>
      <c r="BH150" s="98">
        <v>1.5974690018836366E-2</v>
      </c>
      <c r="BI150" s="98">
        <v>0.324553690564089</v>
      </c>
    </row>
    <row r="151" spans="1:61" x14ac:dyDescent="0.2">
      <c r="A151" s="36">
        <v>145</v>
      </c>
      <c r="B151" s="36">
        <v>3</v>
      </c>
      <c r="C151" s="37" t="s">
        <v>155</v>
      </c>
      <c r="D151" s="37" t="s">
        <v>47</v>
      </c>
      <c r="E151" s="37" t="s">
        <v>237</v>
      </c>
      <c r="F151" s="38">
        <v>6</v>
      </c>
      <c r="G151" s="65">
        <v>17613700</v>
      </c>
      <c r="H151" s="66">
        <v>4324250</v>
      </c>
      <c r="I151" s="36">
        <v>5</v>
      </c>
      <c r="J151" s="39">
        <v>40696</v>
      </c>
      <c r="K151" s="36"/>
      <c r="L151" s="36">
        <v>131.69999999999999</v>
      </c>
      <c r="M151" s="36">
        <v>107</v>
      </c>
      <c r="N151" s="36">
        <v>0.75319999999999998</v>
      </c>
      <c r="O151" s="36">
        <v>10.592599999999999</v>
      </c>
      <c r="P151" s="36">
        <v>7.5294999999999996</v>
      </c>
      <c r="Q151" s="36">
        <f t="shared" si="61"/>
        <v>6.7763</v>
      </c>
      <c r="R151" s="36">
        <v>0.77649999999999997</v>
      </c>
      <c r="S151" s="36">
        <v>10.3339</v>
      </c>
      <c r="T151" s="36">
        <v>7.3125999999999998</v>
      </c>
      <c r="U151" s="36">
        <f t="shared" si="62"/>
        <v>6.5360999999999994</v>
      </c>
      <c r="V151" s="20">
        <f t="shared" si="63"/>
        <v>36.027981798614121</v>
      </c>
      <c r="W151" s="20">
        <f t="shared" si="64"/>
        <v>36.750887854537012</v>
      </c>
      <c r="X151" s="21">
        <f t="shared" si="68"/>
        <v>0.72052694184718835</v>
      </c>
      <c r="Y151" s="21">
        <f t="shared" si="69"/>
        <v>0.71238473679626724</v>
      </c>
      <c r="Z151" s="36">
        <v>12.051399999999999</v>
      </c>
      <c r="AA151" s="36">
        <v>2.1629</v>
      </c>
      <c r="AB151" s="40">
        <f t="shared" si="70"/>
        <v>7.6224035010983258</v>
      </c>
      <c r="AC151" s="40">
        <v>0.46100000000000002</v>
      </c>
      <c r="AD151" s="40">
        <f t="shared" si="71"/>
        <v>6.0479611179541166</v>
      </c>
      <c r="AE151" s="40">
        <v>12.324</v>
      </c>
      <c r="AF151" s="40">
        <v>1.7942</v>
      </c>
      <c r="AG151" s="40">
        <f t="shared" si="72"/>
        <v>7.7948205808068582</v>
      </c>
      <c r="AH151" s="40">
        <v>2.746</v>
      </c>
      <c r="AI151" s="40">
        <f t="shared" si="73"/>
        <v>35.228520933008518</v>
      </c>
      <c r="AJ151" s="40">
        <f t="shared" si="74"/>
        <v>1.0421628505376572</v>
      </c>
      <c r="AK151" s="77">
        <f t="shared" si="75"/>
        <v>37.121045398955822</v>
      </c>
      <c r="AL151" s="88">
        <v>0.378</v>
      </c>
      <c r="AM151" s="86">
        <f t="shared" si="76"/>
        <v>4.9590657322920952</v>
      </c>
      <c r="AN151" s="88">
        <v>0.255</v>
      </c>
      <c r="AO151" s="86">
        <f t="shared" si="77"/>
        <v>3.2714030728030488</v>
      </c>
      <c r="AP151" s="86">
        <f t="shared" si="78"/>
        <v>0.98188918412733417</v>
      </c>
      <c r="AQ151" s="86">
        <f t="shared" si="79"/>
        <v>34.974143399882635</v>
      </c>
      <c r="AR151" s="86">
        <f t="shared" si="80"/>
        <v>106.13854061992664</v>
      </c>
      <c r="AS151" s="73">
        <f t="shared" si="65"/>
        <v>7.9052493076911317</v>
      </c>
      <c r="AT151" s="41">
        <v>7.9001999999999999</v>
      </c>
      <c r="AU151" s="20">
        <v>4.17</v>
      </c>
      <c r="AV151" s="20">
        <v>3.39</v>
      </c>
      <c r="AW151" s="42">
        <v>5.6981409999999997</v>
      </c>
      <c r="AX151" s="42">
        <v>0.33058019999999999</v>
      </c>
      <c r="AY151" s="40">
        <f t="shared" si="60"/>
        <v>17.236788531194549</v>
      </c>
      <c r="AZ151" s="20">
        <f t="shared" si="66"/>
        <v>2029.6343382565092</v>
      </c>
      <c r="BA151" s="68">
        <f t="shared" si="67"/>
        <v>117.75014438352871</v>
      </c>
      <c r="BB151" s="97">
        <v>0.35617737565510199</v>
      </c>
      <c r="BC151" s="97">
        <v>0.21539506648852891</v>
      </c>
      <c r="BD151" s="97">
        <v>0.23300000000000001</v>
      </c>
      <c r="BE151" s="97">
        <v>0.14646253553777805</v>
      </c>
      <c r="BF151" s="97">
        <v>9.841896277621473E-2</v>
      </c>
      <c r="BG151" s="97">
        <v>0.14298797574276678</v>
      </c>
      <c r="BH151" s="97">
        <v>2.8098178806520401E-3</v>
      </c>
      <c r="BI151" s="97">
        <v>0.22804950222352066</v>
      </c>
    </row>
    <row r="152" spans="1:61" x14ac:dyDescent="0.2">
      <c r="A152" s="43">
        <v>146</v>
      </c>
      <c r="B152" s="43">
        <v>7</v>
      </c>
      <c r="C152" s="44" t="s">
        <v>155</v>
      </c>
      <c r="D152" s="44" t="s">
        <v>155</v>
      </c>
      <c r="E152" s="44" t="s">
        <v>236</v>
      </c>
      <c r="F152" s="45">
        <v>6</v>
      </c>
      <c r="G152" s="63">
        <v>17613720</v>
      </c>
      <c r="H152" s="64">
        <v>4324680</v>
      </c>
      <c r="I152" s="43">
        <v>5</v>
      </c>
      <c r="J152" s="46">
        <v>40696</v>
      </c>
      <c r="K152" s="43"/>
      <c r="L152" s="43">
        <v>162</v>
      </c>
      <c r="M152" s="43">
        <v>134</v>
      </c>
      <c r="N152" s="43">
        <v>0.78139999999999998</v>
      </c>
      <c r="O152" s="43">
        <v>10.8171</v>
      </c>
      <c r="P152" s="43">
        <v>7.6920999999999999</v>
      </c>
      <c r="Q152" s="43">
        <f t="shared" si="61"/>
        <v>6.9107000000000003</v>
      </c>
      <c r="R152" s="43">
        <v>0.75670000000000004</v>
      </c>
      <c r="S152" s="43">
        <v>10.2212</v>
      </c>
      <c r="T152" s="43">
        <v>7.2092999999999998</v>
      </c>
      <c r="U152" s="43">
        <f t="shared" si="62"/>
        <v>6.4525999999999994</v>
      </c>
      <c r="V152" s="18">
        <f t="shared" si="63"/>
        <v>36.113191151047872</v>
      </c>
      <c r="W152" s="18">
        <f t="shared" si="64"/>
        <v>36.870426173052088</v>
      </c>
      <c r="X152" s="19">
        <f t="shared" si="68"/>
        <v>0.90114025113258789</v>
      </c>
      <c r="Y152" s="19">
        <f t="shared" si="69"/>
        <v>0.89045925187484409</v>
      </c>
      <c r="Z152" s="43">
        <v>12.7189</v>
      </c>
      <c r="AA152" s="43">
        <v>2.3216999999999999</v>
      </c>
      <c r="AB152" s="47">
        <f t="shared" si="70"/>
        <v>8.0293873654756762</v>
      </c>
      <c r="AC152" s="47">
        <v>0.96299999999999997</v>
      </c>
      <c r="AD152" s="47">
        <f t="shared" si="71"/>
        <v>11.993443038265349</v>
      </c>
      <c r="AE152" s="47">
        <v>12.347200000000001</v>
      </c>
      <c r="AF152" s="47">
        <v>2.0585</v>
      </c>
      <c r="AG152" s="47">
        <f t="shared" si="72"/>
        <v>7.7947347395609121</v>
      </c>
      <c r="AH152" s="47">
        <v>3.1989999999999998</v>
      </c>
      <c r="AI152" s="47">
        <f t="shared" si="73"/>
        <v>41.040524237008277</v>
      </c>
      <c r="AJ152" s="47">
        <f t="shared" si="74"/>
        <v>1.0373957570979617</v>
      </c>
      <c r="AK152" s="78">
        <f t="shared" si="75"/>
        <v>46.18793248817942</v>
      </c>
      <c r="AL152" s="89">
        <v>0.255</v>
      </c>
      <c r="AM152" s="87">
        <f t="shared" si="76"/>
        <v>3.1758338263319463</v>
      </c>
      <c r="AN152" s="89">
        <v>0.24</v>
      </c>
      <c r="AO152" s="87">
        <f t="shared" si="77"/>
        <v>3.0790015057461662</v>
      </c>
      <c r="AP152" s="87">
        <f t="shared" si="78"/>
        <v>1.033937459934184</v>
      </c>
      <c r="AQ152" s="87">
        <f t="shared" si="79"/>
        <v>46.033958852918495</v>
      </c>
      <c r="AR152" s="87">
        <f t="shared" si="80"/>
        <v>100.33447837009388</v>
      </c>
      <c r="AS152" s="74">
        <f t="shared" si="65"/>
        <v>7.920218206614388</v>
      </c>
      <c r="AT152" s="48">
        <v>7.9298999999999999</v>
      </c>
      <c r="AU152" s="18">
        <v>4.68</v>
      </c>
      <c r="AV152" s="18">
        <v>4.0199999999999996</v>
      </c>
      <c r="AW152" s="49">
        <v>6.1635520000000001</v>
      </c>
      <c r="AX152" s="49">
        <v>0.4961969</v>
      </c>
      <c r="AY152" s="47">
        <f t="shared" si="60"/>
        <v>12.421585060285544</v>
      </c>
      <c r="AZ152" s="18">
        <f t="shared" si="66"/>
        <v>2744.1959514058494</v>
      </c>
      <c r="BA152" s="69">
        <f t="shared" si="67"/>
        <v>220.92156017830843</v>
      </c>
      <c r="BB152" s="98">
        <v>0.27233302513507379</v>
      </c>
      <c r="BC152" s="98">
        <v>1.1804459578060444</v>
      </c>
      <c r="BD152" s="98">
        <v>0.32600000000000001</v>
      </c>
      <c r="BE152" s="98">
        <v>0.28984334110780036</v>
      </c>
      <c r="BF152" s="98">
        <v>0.2242025018938732</v>
      </c>
      <c r="BG152" s="98">
        <v>0.13864530941441358</v>
      </c>
      <c r="BH152" s="98">
        <v>5.1446186490811932E-4</v>
      </c>
      <c r="BI152" s="98">
        <v>0.35052344703649801</v>
      </c>
    </row>
    <row r="153" spans="1:61" x14ac:dyDescent="0.2">
      <c r="A153" s="36">
        <v>147</v>
      </c>
      <c r="B153" s="36">
        <v>3</v>
      </c>
      <c r="C153" s="37" t="s">
        <v>156</v>
      </c>
      <c r="D153" s="37" t="s">
        <v>268</v>
      </c>
      <c r="E153" s="37" t="s">
        <v>236</v>
      </c>
      <c r="F153" s="38">
        <v>13</v>
      </c>
      <c r="G153" s="65">
        <v>17613650</v>
      </c>
      <c r="H153" s="66">
        <v>4323900</v>
      </c>
      <c r="I153" s="36">
        <v>5</v>
      </c>
      <c r="J153" s="39">
        <v>40695</v>
      </c>
      <c r="K153" s="36"/>
      <c r="L153" s="36">
        <v>128.80000000000001</v>
      </c>
      <c r="M153" s="36">
        <v>121.5</v>
      </c>
      <c r="N153" s="36">
        <v>0.78520000000000001</v>
      </c>
      <c r="O153" s="36">
        <v>10.693300000000001</v>
      </c>
      <c r="P153" s="36">
        <v>7.9322999999999997</v>
      </c>
      <c r="Q153" s="36">
        <f t="shared" si="61"/>
        <v>7.1471</v>
      </c>
      <c r="R153" s="36">
        <v>0.75</v>
      </c>
      <c r="S153" s="36">
        <v>10.4975</v>
      </c>
      <c r="T153" s="36">
        <v>7.6547000000000001</v>
      </c>
      <c r="U153" s="36">
        <f t="shared" si="62"/>
        <v>6.9047000000000001</v>
      </c>
      <c r="V153" s="20">
        <f t="shared" si="63"/>
        <v>33.162821579867774</v>
      </c>
      <c r="W153" s="20">
        <f t="shared" si="64"/>
        <v>34.225291736127652</v>
      </c>
      <c r="X153" s="21">
        <f t="shared" si="68"/>
        <v>0.85481233453116479</v>
      </c>
      <c r="Y153" s="21">
        <f t="shared" si="69"/>
        <v>0.84122390042742001</v>
      </c>
      <c r="Z153" s="36">
        <v>12.4254</v>
      </c>
      <c r="AA153" s="36">
        <v>2.0754999999999999</v>
      </c>
      <c r="AB153" s="40">
        <f t="shared" si="70"/>
        <v>8.1727706006191951</v>
      </c>
      <c r="AC153" s="40">
        <v>0.60699999999999998</v>
      </c>
      <c r="AD153" s="40">
        <f t="shared" si="71"/>
        <v>7.4271018931329333</v>
      </c>
      <c r="AE153" s="40">
        <v>12.6808</v>
      </c>
      <c r="AF153" s="40">
        <v>2.0693999999999999</v>
      </c>
      <c r="AG153" s="40">
        <f t="shared" si="72"/>
        <v>8.3407592055251243</v>
      </c>
      <c r="AH153" s="40">
        <v>2.17</v>
      </c>
      <c r="AI153" s="40">
        <f t="shared" si="73"/>
        <v>26.016816293683895</v>
      </c>
      <c r="AJ153" s="40">
        <f t="shared" si="74"/>
        <v>0.66391837144824861</v>
      </c>
      <c r="AK153" s="77">
        <f t="shared" si="75"/>
        <v>27.925200099755813</v>
      </c>
      <c r="AL153" s="88">
        <v>0.32700000000000001</v>
      </c>
      <c r="AM153" s="86">
        <f t="shared" si="76"/>
        <v>4.001091135180344</v>
      </c>
      <c r="AN153" s="88">
        <v>0.309</v>
      </c>
      <c r="AO153" s="86">
        <f t="shared" si="77"/>
        <v>3.7046987256904718</v>
      </c>
      <c r="AP153" s="86">
        <f t="shared" si="78"/>
        <v>0.6533329282521817</v>
      </c>
      <c r="AQ153" s="86">
        <f t="shared" si="79"/>
        <v>27.479963709098403</v>
      </c>
      <c r="AR153" s="86">
        <f t="shared" si="80"/>
        <v>101.62022190193065</v>
      </c>
      <c r="AS153" s="73">
        <f t="shared" si="65"/>
        <v>7.6017060842614459</v>
      </c>
      <c r="AT153" s="41">
        <v>7.5968999999999998</v>
      </c>
      <c r="AU153" s="20">
        <v>4.3</v>
      </c>
      <c r="AV153" s="20">
        <v>3.59</v>
      </c>
      <c r="AW153" s="42">
        <v>5.0881350000000003</v>
      </c>
      <c r="AX153" s="42">
        <v>0.2896492</v>
      </c>
      <c r="AY153" s="40">
        <f t="shared" si="60"/>
        <v>17.566542562520457</v>
      </c>
      <c r="AZ153" s="20">
        <f t="shared" si="66"/>
        <v>2140.1303853006357</v>
      </c>
      <c r="BA153" s="68">
        <f t="shared" si="67"/>
        <v>121.82991488984094</v>
      </c>
      <c r="BB153" s="97">
        <v>0.50304124432134323</v>
      </c>
      <c r="BC153" s="97">
        <v>0.15453530111356523</v>
      </c>
      <c r="BD153" s="97">
        <v>0.32900000000000001</v>
      </c>
      <c r="BE153" s="97">
        <v>0.19079515739930883</v>
      </c>
      <c r="BF153" s="97">
        <v>8.5871978859841422E-2</v>
      </c>
      <c r="BG153" s="97">
        <v>0.19362410629057608</v>
      </c>
      <c r="BH153" s="97">
        <v>3.2904891330378565E-3</v>
      </c>
      <c r="BI153" s="97">
        <v>0.31908084051858671</v>
      </c>
    </row>
    <row r="154" spans="1:61" x14ac:dyDescent="0.2">
      <c r="A154" s="43">
        <v>148</v>
      </c>
      <c r="B154" s="43">
        <v>7</v>
      </c>
      <c r="C154" s="44" t="s">
        <v>157</v>
      </c>
      <c r="D154" s="44" t="s">
        <v>157</v>
      </c>
      <c r="E154" s="44" t="s">
        <v>239</v>
      </c>
      <c r="F154" s="45">
        <v>1</v>
      </c>
      <c r="G154" s="63">
        <v>17613840</v>
      </c>
      <c r="H154" s="64">
        <v>4324880</v>
      </c>
      <c r="I154" s="43">
        <v>5</v>
      </c>
      <c r="J154" s="46">
        <v>40694</v>
      </c>
      <c r="K154" s="43"/>
      <c r="L154" s="43">
        <v>116.8</v>
      </c>
      <c r="M154" s="43">
        <v>79.7</v>
      </c>
      <c r="N154" s="43">
        <v>0.77349999999999997</v>
      </c>
      <c r="O154" s="43">
        <v>10.676</v>
      </c>
      <c r="P154" s="43">
        <v>6.9002999999999997</v>
      </c>
      <c r="Q154" s="43">
        <f t="shared" si="61"/>
        <v>6.1267999999999994</v>
      </c>
      <c r="R154" s="43">
        <v>0.75949999999999995</v>
      </c>
      <c r="S154" s="43">
        <v>10.5504</v>
      </c>
      <c r="T154" s="43">
        <v>6.7557</v>
      </c>
      <c r="U154" s="43">
        <f t="shared" si="62"/>
        <v>5.9962</v>
      </c>
      <c r="V154" s="18">
        <f t="shared" si="63"/>
        <v>42.611464968152873</v>
      </c>
      <c r="W154" s="18">
        <f t="shared" si="64"/>
        <v>43.166135881104033</v>
      </c>
      <c r="X154" s="19">
        <f t="shared" si="68"/>
        <v>0.4814596044250754</v>
      </c>
      <c r="Y154" s="19">
        <f t="shared" si="69"/>
        <v>0.47680620739747459</v>
      </c>
      <c r="Z154" s="43">
        <v>12.112</v>
      </c>
      <c r="AA154" s="43">
        <v>2.0556000000000001</v>
      </c>
      <c r="AB154" s="47">
        <f t="shared" si="70"/>
        <v>6.8837176220806802</v>
      </c>
      <c r="AC154" s="47">
        <v>2.0470000000000002</v>
      </c>
      <c r="AD154" s="47">
        <f t="shared" si="71"/>
        <v>29.736838615138772</v>
      </c>
      <c r="AE154" s="47">
        <v>12.893000000000001</v>
      </c>
      <c r="AF154" s="47">
        <v>2.1766999999999999</v>
      </c>
      <c r="AG154" s="47">
        <f t="shared" si="72"/>
        <v>7.3275901008492577</v>
      </c>
      <c r="AH154" s="47">
        <v>6.2615000000000007</v>
      </c>
      <c r="AI154" s="47">
        <f t="shared" si="73"/>
        <v>85.45101341400499</v>
      </c>
      <c r="AJ154" s="47">
        <f t="shared" si="74"/>
        <v>1.989791957102365</v>
      </c>
      <c r="AK154" s="78">
        <f t="shared" si="75"/>
        <v>47.437257828798856</v>
      </c>
      <c r="AL154" s="89">
        <v>0.64900000000000002</v>
      </c>
      <c r="AM154" s="87">
        <f t="shared" si="76"/>
        <v>9.4280450714338357</v>
      </c>
      <c r="AN154" s="89">
        <v>0.40500000000000003</v>
      </c>
      <c r="AO154" s="87">
        <f t="shared" si="77"/>
        <v>5.5270558863965533</v>
      </c>
      <c r="AP154" s="87">
        <f t="shared" si="78"/>
        <v>1.850470914779605</v>
      </c>
      <c r="AQ154" s="87">
        <f t="shared" si="79"/>
        <v>44.115800938769944</v>
      </c>
      <c r="AR154" s="87">
        <f t="shared" si="80"/>
        <v>107.52895066925996</v>
      </c>
      <c r="AS154" s="74">
        <f t="shared" si="65"/>
        <v>8.7975717954704642</v>
      </c>
      <c r="AT154" s="48">
        <v>8.7919</v>
      </c>
      <c r="AU154" s="18">
        <v>4.3899999999999997</v>
      </c>
      <c r="AV154" s="18">
        <v>3.9</v>
      </c>
      <c r="AW154" s="49">
        <v>10.97992</v>
      </c>
      <c r="AX154" s="49">
        <v>0.8419103</v>
      </c>
      <c r="AY154" s="47">
        <f t="shared" si="60"/>
        <v>13.041674392153178</v>
      </c>
      <c r="AZ154" s="18">
        <f t="shared" si="66"/>
        <v>2617.6470063638394</v>
      </c>
      <c r="BA154" s="69">
        <f t="shared" si="67"/>
        <v>200.71402855593507</v>
      </c>
      <c r="BB154" s="98">
        <v>0.4392725911925135</v>
      </c>
      <c r="BC154" s="98">
        <v>0.69490825953382074</v>
      </c>
      <c r="BD154" s="98">
        <v>0.16400000000000001</v>
      </c>
      <c r="BE154" s="98">
        <v>0.25981971815088079</v>
      </c>
      <c r="BF154" s="98">
        <v>0.20347581098949291</v>
      </c>
      <c r="BG154" s="98">
        <v>5.24580921829731E-2</v>
      </c>
      <c r="BH154" s="98">
        <v>8.5184935632609071E-4</v>
      </c>
      <c r="BI154" s="98">
        <v>0.16904098626934944</v>
      </c>
    </row>
    <row r="155" spans="1:61" x14ac:dyDescent="0.2">
      <c r="A155" s="36">
        <v>149</v>
      </c>
      <c r="B155" s="36">
        <v>3</v>
      </c>
      <c r="C155" s="37" t="s">
        <v>158</v>
      </c>
      <c r="D155" s="37" t="s">
        <v>103</v>
      </c>
      <c r="E155" s="37" t="s">
        <v>236</v>
      </c>
      <c r="F155" s="38">
        <v>3</v>
      </c>
      <c r="G155" s="65">
        <v>17613650</v>
      </c>
      <c r="H155" s="66">
        <v>4324400</v>
      </c>
      <c r="I155" s="36">
        <v>5</v>
      </c>
      <c r="J155" s="39">
        <v>40694</v>
      </c>
      <c r="K155" s="36"/>
      <c r="L155" s="36">
        <v>150.19999999999999</v>
      </c>
      <c r="M155" s="36">
        <v>127.8</v>
      </c>
      <c r="N155" s="36">
        <v>0.75429999999999997</v>
      </c>
      <c r="O155" s="36">
        <v>10.449</v>
      </c>
      <c r="P155" s="36">
        <v>7.5533000000000001</v>
      </c>
      <c r="Q155" s="36">
        <f t="shared" si="61"/>
        <v>6.7990000000000004</v>
      </c>
      <c r="R155" s="36">
        <v>0.76549999999999996</v>
      </c>
      <c r="S155" s="36">
        <v>10.219099999999999</v>
      </c>
      <c r="T155" s="36">
        <v>7.3436000000000003</v>
      </c>
      <c r="U155" s="36">
        <f t="shared" si="62"/>
        <v>6.5781000000000001</v>
      </c>
      <c r="V155" s="20">
        <f t="shared" si="63"/>
        <v>34.931572399272653</v>
      </c>
      <c r="W155" s="20">
        <f t="shared" si="64"/>
        <v>35.629360706911562</v>
      </c>
      <c r="X155" s="21">
        <f t="shared" si="68"/>
        <v>0.8753415839339953</v>
      </c>
      <c r="Y155" s="21">
        <f t="shared" si="69"/>
        <v>0.86595449491123189</v>
      </c>
      <c r="Z155" s="36">
        <v>12.3697</v>
      </c>
      <c r="AA155" s="36">
        <v>2.1591</v>
      </c>
      <c r="AB155" s="40">
        <f t="shared" si="70"/>
        <v>7.9624549686371608</v>
      </c>
      <c r="AC155" s="40">
        <v>0.51300000000000001</v>
      </c>
      <c r="AD155" s="40">
        <f t="shared" si="71"/>
        <v>6.4427365934328691</v>
      </c>
      <c r="AE155" s="40">
        <v>12.299200000000001</v>
      </c>
      <c r="AF155" s="40">
        <v>2.2079</v>
      </c>
      <c r="AG155" s="40">
        <f t="shared" si="72"/>
        <v>7.9170736679355338</v>
      </c>
      <c r="AH155" s="40">
        <v>3.101</v>
      </c>
      <c r="AI155" s="40">
        <f t="shared" si="73"/>
        <v>39.168512635662026</v>
      </c>
      <c r="AJ155" s="40">
        <f t="shared" si="74"/>
        <v>1.1687777157938986</v>
      </c>
      <c r="AK155" s="77">
        <f t="shared" si="75"/>
        <v>50.605415827190434</v>
      </c>
      <c r="AL155" s="88">
        <v>1.0249999999999999</v>
      </c>
      <c r="AM155" s="86">
        <f t="shared" si="76"/>
        <v>12.872914246137796</v>
      </c>
      <c r="AN155" s="88">
        <v>0.60399999999999998</v>
      </c>
      <c r="AO155" s="86">
        <f t="shared" si="77"/>
        <v>7.6290814678941832</v>
      </c>
      <c r="AP155" s="86">
        <f t="shared" si="78"/>
        <v>0.98149797371376946</v>
      </c>
      <c r="AQ155" s="86">
        <f t="shared" si="79"/>
        <v>42.496629104185246</v>
      </c>
      <c r="AR155" s="86">
        <f t="shared" si="80"/>
        <v>119.08101158594388</v>
      </c>
      <c r="AS155" s="73">
        <f t="shared" si="65"/>
        <v>7.7675164561195471</v>
      </c>
      <c r="AT155" s="41">
        <v>7.6645000000000003</v>
      </c>
      <c r="AU155" s="20">
        <v>4.24</v>
      </c>
      <c r="AV155" s="20">
        <v>3.3</v>
      </c>
      <c r="AW155" s="42">
        <v>5.8597849999999996</v>
      </c>
      <c r="AX155" s="42">
        <v>0.3105792</v>
      </c>
      <c r="AY155" s="40">
        <f t="shared" si="60"/>
        <v>18.867280873928454</v>
      </c>
      <c r="AZ155" s="20">
        <f t="shared" si="66"/>
        <v>2537.1535799817057</v>
      </c>
      <c r="BA155" s="68">
        <f t="shared" si="67"/>
        <v>134.47372713296724</v>
      </c>
      <c r="BB155" s="97">
        <v>0.36380235371313485</v>
      </c>
      <c r="BC155" s="97">
        <v>0.15305036698468877</v>
      </c>
      <c r="BD155" s="97">
        <v>9.6000000000000002E-2</v>
      </c>
      <c r="BE155" s="97">
        <v>0.17274965752137403</v>
      </c>
      <c r="BF155" s="97">
        <v>7.6412247091134283E-2</v>
      </c>
      <c r="BG155" s="97">
        <v>0.10004695700230584</v>
      </c>
      <c r="BH155" s="97">
        <v>4.011881513862091E-3</v>
      </c>
      <c r="BI155" s="97">
        <v>8.5964883265574651E-2</v>
      </c>
    </row>
    <row r="156" spans="1:61" x14ac:dyDescent="0.2">
      <c r="A156" s="43">
        <v>150</v>
      </c>
      <c r="B156" s="43">
        <v>7</v>
      </c>
      <c r="C156" s="44" t="s">
        <v>159</v>
      </c>
      <c r="D156" s="44" t="s">
        <v>159</v>
      </c>
      <c r="E156" s="44" t="s">
        <v>244</v>
      </c>
      <c r="F156" s="45">
        <v>7</v>
      </c>
      <c r="G156" s="63">
        <v>17614040</v>
      </c>
      <c r="H156" s="64">
        <v>4324640</v>
      </c>
      <c r="I156" s="43">
        <v>5</v>
      </c>
      <c r="J156" s="46">
        <v>40696</v>
      </c>
      <c r="K156" s="43" t="s">
        <v>184</v>
      </c>
      <c r="L156" s="43">
        <v>148.19999999999999</v>
      </c>
      <c r="M156" s="43">
        <v>140.30000000000001</v>
      </c>
      <c r="N156" s="43">
        <v>0.76680000000000004</v>
      </c>
      <c r="O156" s="43">
        <v>10.622299999999999</v>
      </c>
      <c r="P156" s="43">
        <v>8.0379000000000005</v>
      </c>
      <c r="Q156" s="43">
        <f t="shared" si="61"/>
        <v>7.2711000000000006</v>
      </c>
      <c r="R156" s="43">
        <v>0.77580000000000005</v>
      </c>
      <c r="S156" s="43">
        <v>10.502000000000001</v>
      </c>
      <c r="T156" s="43">
        <v>7.8803999999999998</v>
      </c>
      <c r="U156" s="43">
        <f t="shared" si="62"/>
        <v>7.1045999999999996</v>
      </c>
      <c r="V156" s="18">
        <f t="shared" si="63"/>
        <v>31.548722969601677</v>
      </c>
      <c r="W156" s="18">
        <f t="shared" si="64"/>
        <v>32.350028565987436</v>
      </c>
      <c r="X156" s="19">
        <f t="shared" si="68"/>
        <v>1.0109172807752511</v>
      </c>
      <c r="Y156" s="19">
        <f t="shared" si="69"/>
        <v>0.99908326233599598</v>
      </c>
      <c r="Z156" s="43">
        <v>12.0916</v>
      </c>
      <c r="AA156" s="43">
        <v>2.1877</v>
      </c>
      <c r="AB156" s="47">
        <f t="shared" si="70"/>
        <v>8.1799639459150626</v>
      </c>
      <c r="AC156" s="47">
        <v>0.47199999999999998</v>
      </c>
      <c r="AD156" s="47">
        <f t="shared" si="71"/>
        <v>5.7701965818041154</v>
      </c>
      <c r="AE156" s="47">
        <v>12.7879</v>
      </c>
      <c r="AF156" s="47">
        <v>2.1987999999999999</v>
      </c>
      <c r="AG156" s="47">
        <f t="shared" si="72"/>
        <v>8.6510106970100917</v>
      </c>
      <c r="AH156" s="47">
        <v>4.0920000000000005</v>
      </c>
      <c r="AI156" s="47">
        <f t="shared" si="73"/>
        <v>47.300831582768147</v>
      </c>
      <c r="AJ156" s="47">
        <f t="shared" si="74"/>
        <v>1.483236964320144</v>
      </c>
      <c r="AK156" s="78">
        <f t="shared" si="75"/>
        <v>74.093861256515439</v>
      </c>
      <c r="AL156" s="89">
        <v>0.95</v>
      </c>
      <c r="AM156" s="87">
        <f t="shared" si="76"/>
        <v>11.613743120156588</v>
      </c>
      <c r="AN156" s="89">
        <v>0.47599999999999998</v>
      </c>
      <c r="AO156" s="87">
        <f t="shared" si="77"/>
        <v>5.5022472711137924</v>
      </c>
      <c r="AP156" s="87">
        <f t="shared" si="78"/>
        <v>1.2649692554257583</v>
      </c>
      <c r="AQ156" s="87">
        <f t="shared" si="79"/>
        <v>63.19048052327512</v>
      </c>
      <c r="AR156" s="87">
        <f t="shared" si="80"/>
        <v>117.25478369993442</v>
      </c>
      <c r="AS156" s="74">
        <f t="shared" si="65"/>
        <v>7.3909861216676527</v>
      </c>
      <c r="AT156" s="48">
        <v>7.3890000000000002</v>
      </c>
      <c r="AU156" s="18">
        <v>4.59</v>
      </c>
      <c r="AV156" s="18">
        <v>3.76</v>
      </c>
      <c r="AW156" s="49">
        <v>4.8919490000000003</v>
      </c>
      <c r="AX156" s="49">
        <v>0.30049409999999999</v>
      </c>
      <c r="AY156" s="47">
        <f t="shared" si="60"/>
        <v>16.279684027074076</v>
      </c>
      <c r="AZ156" s="18">
        <f t="shared" si="66"/>
        <v>2443.7321830506567</v>
      </c>
      <c r="BA156" s="69">
        <f t="shared" si="67"/>
        <v>150.10931287035947</v>
      </c>
      <c r="BB156" s="98">
        <v>0.69257946975394247</v>
      </c>
      <c r="BC156" s="98">
        <v>0.14033609092726185</v>
      </c>
      <c r="BD156" s="98">
        <v>0.30199999999999999</v>
      </c>
      <c r="BE156" s="98">
        <v>0.18028516538172745</v>
      </c>
      <c r="BF156" s="98">
        <v>9.1440244734205978E-2</v>
      </c>
      <c r="BG156" s="98">
        <v>4.3831505024282569E-2</v>
      </c>
      <c r="BH156" s="98">
        <v>1.9946411519860857E-3</v>
      </c>
      <c r="BI156" s="98">
        <v>0.32206403780038029</v>
      </c>
    </row>
    <row r="157" spans="1:61" x14ac:dyDescent="0.2">
      <c r="A157" s="36">
        <v>151</v>
      </c>
      <c r="B157" s="36">
        <v>3</v>
      </c>
      <c r="C157" s="37" t="s">
        <v>160</v>
      </c>
      <c r="D157" s="37" t="s">
        <v>41</v>
      </c>
      <c r="E157" s="37" t="s">
        <v>237</v>
      </c>
      <c r="F157" s="38">
        <v>9</v>
      </c>
      <c r="G157" s="65">
        <v>17613700</v>
      </c>
      <c r="H157" s="66">
        <v>4324100</v>
      </c>
      <c r="I157" s="36">
        <v>5</v>
      </c>
      <c r="J157" s="39">
        <v>40696</v>
      </c>
      <c r="K157" s="36"/>
      <c r="L157" s="36">
        <v>120.7</v>
      </c>
      <c r="M157" s="36">
        <v>100.4</v>
      </c>
      <c r="N157" s="36">
        <v>0.7641</v>
      </c>
      <c r="O157" s="36">
        <v>10.360200000000001</v>
      </c>
      <c r="P157" s="36">
        <v>7.1406000000000001</v>
      </c>
      <c r="Q157" s="36">
        <f t="shared" si="61"/>
        <v>6.3765000000000001</v>
      </c>
      <c r="R157" s="36">
        <v>0.76559999999999995</v>
      </c>
      <c r="S157" s="36">
        <v>10.747299999999999</v>
      </c>
      <c r="T157" s="36">
        <v>7.4500999999999999</v>
      </c>
      <c r="U157" s="36">
        <f t="shared" si="62"/>
        <v>6.6844999999999999</v>
      </c>
      <c r="V157" s="20">
        <f t="shared" si="63"/>
        <v>38.451960386865125</v>
      </c>
      <c r="W157" s="20">
        <f t="shared" si="64"/>
        <v>37.802983074818783</v>
      </c>
      <c r="X157" s="21">
        <f t="shared" si="68"/>
        <v>0.65046559759565703</v>
      </c>
      <c r="Y157" s="21">
        <f t="shared" si="69"/>
        <v>0.65732426308296787</v>
      </c>
      <c r="Z157" s="36">
        <v>12.289300000000001</v>
      </c>
      <c r="AA157" s="36">
        <v>2.0935000000000001</v>
      </c>
      <c r="AB157" s="40">
        <f t="shared" si="70"/>
        <v>7.6435780009862953</v>
      </c>
      <c r="AC157" s="40">
        <v>0.86</v>
      </c>
      <c r="AD157" s="40">
        <f t="shared" si="71"/>
        <v>11.251275252100903</v>
      </c>
      <c r="AE157" s="40">
        <v>12.3241</v>
      </c>
      <c r="AF157" s="40">
        <v>2.0855999999999999</v>
      </c>
      <c r="AG157" s="40">
        <f t="shared" si="72"/>
        <v>7.6652225628762576</v>
      </c>
      <c r="AH157" s="40">
        <v>3.0169999999999999</v>
      </c>
      <c r="AI157" s="40">
        <f t="shared" si="73"/>
        <v>39.359587738675096</v>
      </c>
      <c r="AJ157" s="40">
        <f t="shared" si="74"/>
        <v>1.0038683030919355</v>
      </c>
      <c r="AK157" s="77">
        <f t="shared" si="75"/>
        <v>32.993349628112803</v>
      </c>
      <c r="AL157" s="88">
        <v>0.34200000000000003</v>
      </c>
      <c r="AM157" s="86">
        <f t="shared" si="76"/>
        <v>4.4743443444401274</v>
      </c>
      <c r="AN157" s="88">
        <v>0.24399999999999999</v>
      </c>
      <c r="AO157" s="86">
        <f t="shared" si="77"/>
        <v>3.1832082891072995</v>
      </c>
      <c r="AP157" s="86">
        <f t="shared" si="78"/>
        <v>0.95775630111576315</v>
      </c>
      <c r="AQ157" s="86">
        <f t="shared" si="79"/>
        <v>31.477822742199407</v>
      </c>
      <c r="AR157" s="86">
        <f t="shared" si="80"/>
        <v>104.81458612409578</v>
      </c>
      <c r="AS157" s="73">
        <f t="shared" si="65"/>
        <v>8.0389707532350947</v>
      </c>
      <c r="AT157" s="41">
        <v>8.0334000000000003</v>
      </c>
      <c r="AU157" s="20">
        <v>3.95</v>
      </c>
      <c r="AV157" s="20">
        <v>3.28</v>
      </c>
      <c r="AW157" s="42">
        <v>8.0321770000000008</v>
      </c>
      <c r="AX157" s="42">
        <v>0.4360465</v>
      </c>
      <c r="AY157" s="40">
        <f t="shared" si="60"/>
        <v>18.420459744545596</v>
      </c>
      <c r="AZ157" s="20">
        <f t="shared" si="66"/>
        <v>2639.872413738482</v>
      </c>
      <c r="BA157" s="68">
        <f t="shared" si="67"/>
        <v>143.31197214120368</v>
      </c>
      <c r="BB157" s="97">
        <v>0.2532539702563919</v>
      </c>
      <c r="BC157" s="97">
        <v>0.30739329237379476</v>
      </c>
      <c r="BD157" s="97">
        <v>0.10100000000000001</v>
      </c>
      <c r="BE157" s="97">
        <v>0.19933601457789468</v>
      </c>
      <c r="BF157" s="97">
        <v>0.11430634627258393</v>
      </c>
      <c r="BG157" s="97">
        <v>0.52144475538066848</v>
      </c>
      <c r="BH157" s="97">
        <v>7.1664658302917727E-4</v>
      </c>
      <c r="BI157" s="97">
        <v>0.10400288745799496</v>
      </c>
    </row>
    <row r="158" spans="1:61" x14ac:dyDescent="0.2">
      <c r="A158" s="43">
        <v>152</v>
      </c>
      <c r="B158" s="43">
        <v>7</v>
      </c>
      <c r="C158" s="44" t="s">
        <v>108</v>
      </c>
      <c r="D158" s="44" t="s">
        <v>108</v>
      </c>
      <c r="E158" s="44" t="s">
        <v>238</v>
      </c>
      <c r="F158" s="45">
        <v>7</v>
      </c>
      <c r="G158" s="63">
        <v>17613800</v>
      </c>
      <c r="H158" s="64">
        <v>4324640</v>
      </c>
      <c r="I158" s="43">
        <v>5</v>
      </c>
      <c r="J158" s="46">
        <v>40696</v>
      </c>
      <c r="K158" s="43"/>
      <c r="L158" s="43">
        <v>150.80000000000001</v>
      </c>
      <c r="M158" s="43">
        <v>140.4</v>
      </c>
      <c r="N158" s="43">
        <v>0.74570000000000003</v>
      </c>
      <c r="O158" s="43">
        <v>10.7125</v>
      </c>
      <c r="P158" s="43">
        <v>8.0704999999999991</v>
      </c>
      <c r="Q158" s="43">
        <f t="shared" si="61"/>
        <v>7.3247999999999989</v>
      </c>
      <c r="R158" s="43">
        <v>0.77470000000000006</v>
      </c>
      <c r="S158" s="43">
        <v>10.7019</v>
      </c>
      <c r="T158" s="43">
        <v>8.0635999999999992</v>
      </c>
      <c r="U158" s="43">
        <f t="shared" si="62"/>
        <v>7.288899999999999</v>
      </c>
      <c r="V158" s="18">
        <f t="shared" si="63"/>
        <v>31.623803967327902</v>
      </c>
      <c r="W158" s="18">
        <f t="shared" si="64"/>
        <v>31.891533279137356</v>
      </c>
      <c r="X158" s="19">
        <f t="shared" si="68"/>
        <v>1.0105282024197013</v>
      </c>
      <c r="Y158" s="19">
        <f t="shared" si="69"/>
        <v>1.0065714450114858</v>
      </c>
      <c r="Z158" s="43">
        <v>12.386900000000001</v>
      </c>
      <c r="AA158" s="43">
        <v>2.0143</v>
      </c>
      <c r="AB158" s="47">
        <f t="shared" si="70"/>
        <v>8.436527664246535</v>
      </c>
      <c r="AC158" s="47">
        <v>0.67400000000000004</v>
      </c>
      <c r="AD158" s="47">
        <f t="shared" si="71"/>
        <v>7.9890688067837301</v>
      </c>
      <c r="AE158" s="47">
        <v>12.100300000000001</v>
      </c>
      <c r="AF158" s="47">
        <v>2.0668000000000002</v>
      </c>
      <c r="AG158" s="47">
        <f t="shared" si="72"/>
        <v>8.2413287986245418</v>
      </c>
      <c r="AH158" s="47">
        <v>2.7979999999999996</v>
      </c>
      <c r="AI158" s="47">
        <f t="shared" si="73"/>
        <v>33.950835700997381</v>
      </c>
      <c r="AJ158" s="47">
        <f t="shared" si="74"/>
        <v>0.92720596050763038</v>
      </c>
      <c r="AK158" s="78">
        <f t="shared" si="75"/>
        <v>46.664952174571411</v>
      </c>
      <c r="AL158" s="89">
        <v>0.48299999999999998</v>
      </c>
      <c r="AM158" s="87">
        <f t="shared" si="76"/>
        <v>5.7251042042678666</v>
      </c>
      <c r="AN158" s="89">
        <v>0.219</v>
      </c>
      <c r="AO158" s="87">
        <f t="shared" si="77"/>
        <v>2.6573384626584806</v>
      </c>
      <c r="AP158" s="87">
        <f t="shared" si="78"/>
        <v>0.8176428983072952</v>
      </c>
      <c r="AQ158" s="87">
        <f t="shared" si="79"/>
        <v>41.150799682627671</v>
      </c>
      <c r="AR158" s="87">
        <f t="shared" si="80"/>
        <v>113.39986715804118</v>
      </c>
      <c r="AS158" s="74">
        <f t="shared" si="65"/>
        <v>7.3412311871475815</v>
      </c>
      <c r="AT158" s="48">
        <v>7.3460999999999999</v>
      </c>
      <c r="AU158" s="18">
        <v>4.79</v>
      </c>
      <c r="AV158" s="18">
        <v>3.85</v>
      </c>
      <c r="AW158" s="49">
        <v>4.1553509999999996</v>
      </c>
      <c r="AX158" s="49">
        <v>0.32022800000000001</v>
      </c>
      <c r="AY158" s="47">
        <f t="shared" si="60"/>
        <v>12.97622631375145</v>
      </c>
      <c r="AZ158" s="18">
        <f t="shared" si="66"/>
        <v>2091.3288302999613</v>
      </c>
      <c r="BA158" s="69">
        <f t="shared" si="67"/>
        <v>161.16618034656906</v>
      </c>
      <c r="BB158" s="98">
        <v>0.39370755809419461</v>
      </c>
      <c r="BC158" s="98">
        <v>0.34052398086892938</v>
      </c>
      <c r="BD158" s="98">
        <v>0.46600000000000003</v>
      </c>
      <c r="BE158" s="98">
        <v>0.2514038158753355</v>
      </c>
      <c r="BF158" s="98">
        <v>0.1257414621470547</v>
      </c>
      <c r="BG158" s="98">
        <v>0.21526975406205473</v>
      </c>
      <c r="BH158" s="98">
        <v>1.6872015311527541E-3</v>
      </c>
      <c r="BI158" s="98">
        <v>0.47567272767789592</v>
      </c>
    </row>
    <row r="159" spans="1:61" x14ac:dyDescent="0.2">
      <c r="A159" s="36">
        <v>153</v>
      </c>
      <c r="B159" s="36">
        <v>3</v>
      </c>
      <c r="C159" s="37" t="s">
        <v>161</v>
      </c>
      <c r="D159" s="37" t="s">
        <v>179</v>
      </c>
      <c r="E159" s="37" t="s">
        <v>236</v>
      </c>
      <c r="F159" s="38">
        <v>2</v>
      </c>
      <c r="G159" s="65">
        <v>17613650</v>
      </c>
      <c r="H159" s="66">
        <v>4324450</v>
      </c>
      <c r="I159" s="36">
        <v>5</v>
      </c>
      <c r="J159" s="39">
        <v>40694</v>
      </c>
      <c r="K159" s="36"/>
      <c r="L159" s="36">
        <v>133.6</v>
      </c>
      <c r="M159" s="36">
        <v>118</v>
      </c>
      <c r="N159" s="36">
        <v>0.77129999999999999</v>
      </c>
      <c r="O159" s="36">
        <v>10.5769</v>
      </c>
      <c r="P159" s="36">
        <v>7.8750999999999998</v>
      </c>
      <c r="Q159" s="36">
        <f t="shared" si="61"/>
        <v>7.1037999999999997</v>
      </c>
      <c r="R159" s="36">
        <v>0.76570000000000005</v>
      </c>
      <c r="S159" s="36">
        <v>10.6203</v>
      </c>
      <c r="T159" s="36">
        <v>7.8433999999999999</v>
      </c>
      <c r="U159" s="36">
        <f t="shared" si="62"/>
        <v>7.0777000000000001</v>
      </c>
      <c r="V159" s="20">
        <f t="shared" si="63"/>
        <v>32.836653461789375</v>
      </c>
      <c r="W159" s="20">
        <f t="shared" si="64"/>
        <v>33.356873158008717</v>
      </c>
      <c r="X159" s="21">
        <f t="shared" si="68"/>
        <v>0.83423946226408985</v>
      </c>
      <c r="Y159" s="21">
        <f t="shared" si="69"/>
        <v>0.8277777860373654</v>
      </c>
      <c r="Z159" s="36">
        <v>12.1997</v>
      </c>
      <c r="AA159" s="36">
        <v>2.1629999999999998</v>
      </c>
      <c r="AB159" s="40">
        <f t="shared" si="70"/>
        <v>8.1302615453424103</v>
      </c>
      <c r="AC159" s="40">
        <v>0.94499999999999995</v>
      </c>
      <c r="AD159" s="40">
        <f t="shared" si="71"/>
        <v>11.623242311821604</v>
      </c>
      <c r="AE159" s="40">
        <v>12.8245</v>
      </c>
      <c r="AF159" s="40">
        <v>2.1339999999999999</v>
      </c>
      <c r="AG159" s="40">
        <f t="shared" si="72"/>
        <v>8.5466478018511722</v>
      </c>
      <c r="AH159" s="40">
        <v>3.2029999999999998</v>
      </c>
      <c r="AI159" s="40">
        <f t="shared" si="73"/>
        <v>37.47668178518181</v>
      </c>
      <c r="AJ159" s="40">
        <f t="shared" si="74"/>
        <v>0.92333712404857871</v>
      </c>
      <c r="AK159" s="77">
        <f t="shared" si="75"/>
        <v>38.215898015552035</v>
      </c>
      <c r="AL159" s="88">
        <v>0.45700000000000002</v>
      </c>
      <c r="AM159" s="86">
        <f t="shared" si="76"/>
        <v>5.6209753825423006</v>
      </c>
      <c r="AN159" s="88">
        <v>0.18</v>
      </c>
      <c r="AO159" s="86">
        <f t="shared" si="77"/>
        <v>2.1060888920801517</v>
      </c>
      <c r="AP159" s="86">
        <f t="shared" si="78"/>
        <v>0.79780546367493055</v>
      </c>
      <c r="AQ159" s="86">
        <f t="shared" si="79"/>
        <v>33.020282020467391</v>
      </c>
      <c r="AR159" s="86">
        <f t="shared" si="80"/>
        <v>115.73462029144446</v>
      </c>
      <c r="AS159" s="73">
        <f t="shared" si="65"/>
        <v>7.5026491656894194</v>
      </c>
      <c r="AT159" s="41">
        <v>7.5090000000000003</v>
      </c>
      <c r="AU159" s="20">
        <v>4.3899999999999997</v>
      </c>
      <c r="AV159" s="20">
        <v>3.72</v>
      </c>
      <c r="AW159" s="42">
        <v>5.1612239999999998</v>
      </c>
      <c r="AX159" s="42">
        <v>0.3351634</v>
      </c>
      <c r="AY159" s="40">
        <f t="shared" si="60"/>
        <v>15.399127709051763</v>
      </c>
      <c r="AZ159" s="20">
        <f t="shared" si="66"/>
        <v>2136.1732879814572</v>
      </c>
      <c r="BA159" s="68">
        <f t="shared" si="67"/>
        <v>138.72040860637796</v>
      </c>
      <c r="BB159" s="97">
        <v>0.29524439671670377</v>
      </c>
      <c r="BC159" s="97">
        <v>0.17328623710376523</v>
      </c>
      <c r="BD159" s="97">
        <v>0.33900000000000002</v>
      </c>
      <c r="BE159" s="97">
        <v>0.18869300247331189</v>
      </c>
      <c r="BF159" s="97">
        <v>8.6793655941497086E-2</v>
      </c>
      <c r="BG159" s="97">
        <v>0.30136163649119108</v>
      </c>
      <c r="BH159" s="97">
        <v>1.6511748881101324E-3</v>
      </c>
      <c r="BI159" s="97">
        <v>0.30639555046961925</v>
      </c>
    </row>
    <row r="160" spans="1:61" x14ac:dyDescent="0.2">
      <c r="A160" s="43">
        <v>154</v>
      </c>
      <c r="B160" s="43">
        <v>7</v>
      </c>
      <c r="C160" s="44" t="s">
        <v>162</v>
      </c>
      <c r="D160" s="44" t="s">
        <v>162</v>
      </c>
      <c r="E160" s="44" t="s">
        <v>246</v>
      </c>
      <c r="F160" s="45">
        <v>11</v>
      </c>
      <c r="G160" s="63">
        <v>17613960</v>
      </c>
      <c r="H160" s="64">
        <v>4324480</v>
      </c>
      <c r="I160" s="43">
        <v>5</v>
      </c>
      <c r="J160" s="46">
        <v>40696</v>
      </c>
      <c r="K160" s="43"/>
      <c r="L160" s="43">
        <v>134.4</v>
      </c>
      <c r="M160" s="43">
        <v>110.9</v>
      </c>
      <c r="N160" s="43">
        <v>0.76649999999999996</v>
      </c>
      <c r="O160" s="43">
        <v>10.481</v>
      </c>
      <c r="P160" s="43">
        <v>7.6360000000000001</v>
      </c>
      <c r="Q160" s="43">
        <f t="shared" si="61"/>
        <v>6.8695000000000004</v>
      </c>
      <c r="R160" s="43">
        <v>0.78769999999999996</v>
      </c>
      <c r="S160" s="43">
        <v>10.3536</v>
      </c>
      <c r="T160" s="43">
        <v>7.4908999999999999</v>
      </c>
      <c r="U160" s="43">
        <f t="shared" si="62"/>
        <v>6.7031999999999998</v>
      </c>
      <c r="V160" s="18">
        <f t="shared" si="63"/>
        <v>34.457589924625509</v>
      </c>
      <c r="W160" s="18">
        <f t="shared" si="64"/>
        <v>35.257301808066757</v>
      </c>
      <c r="X160" s="19">
        <f t="shared" si="68"/>
        <v>0.76512139761674014</v>
      </c>
      <c r="Y160" s="19">
        <f t="shared" si="69"/>
        <v>0.7557858136300416</v>
      </c>
      <c r="Z160" s="43">
        <v>12.117900000000001</v>
      </c>
      <c r="AA160" s="43">
        <v>2.1696</v>
      </c>
      <c r="AB160" s="47">
        <f t="shared" si="70"/>
        <v>7.8454554242002779</v>
      </c>
      <c r="AC160" s="47">
        <v>0.996</v>
      </c>
      <c r="AD160" s="47">
        <f t="shared" si="71"/>
        <v>12.695247708982132</v>
      </c>
      <c r="AE160" s="47">
        <v>12.3973</v>
      </c>
      <c r="AF160" s="47">
        <v>2.2456999999999998</v>
      </c>
      <c r="AG160" s="47">
        <f t="shared" si="72"/>
        <v>8.026346522948538</v>
      </c>
      <c r="AH160" s="47">
        <v>3.2189999999999999</v>
      </c>
      <c r="AI160" s="47">
        <f t="shared" si="73"/>
        <v>40.105420203281689</v>
      </c>
      <c r="AJ160" s="47">
        <f t="shared" si="74"/>
        <v>0.97893473193926994</v>
      </c>
      <c r="AK160" s="78">
        <f t="shared" si="75"/>
        <v>36.993249143471388</v>
      </c>
      <c r="AL160" s="89">
        <v>0.33900000000000002</v>
      </c>
      <c r="AM160" s="87">
        <f t="shared" si="76"/>
        <v>4.3209728648041592</v>
      </c>
      <c r="AN160" s="89">
        <v>0.23100000000000001</v>
      </c>
      <c r="AO160" s="87">
        <f t="shared" si="77"/>
        <v>2.8780217666847063</v>
      </c>
      <c r="AP160" s="87">
        <f t="shared" si="78"/>
        <v>0.92740076414928951</v>
      </c>
      <c r="AQ160" s="87">
        <f t="shared" si="79"/>
        <v>35.045817054684655</v>
      </c>
      <c r="AR160" s="87">
        <f t="shared" si="80"/>
        <v>105.55681748194942</v>
      </c>
      <c r="AS160" s="74">
        <f t="shared" si="65"/>
        <v>7.7228786251342649</v>
      </c>
      <c r="AT160" s="48">
        <v>7.7202000000000002</v>
      </c>
      <c r="AU160" s="18">
        <v>4.8600000000000003</v>
      </c>
      <c r="AV160" s="18">
        <v>3.92</v>
      </c>
      <c r="AW160" s="49">
        <v>4.6389379999999996</v>
      </c>
      <c r="AX160" s="49">
        <v>0.35077150000000001</v>
      </c>
      <c r="AY160" s="47">
        <f t="shared" si="60"/>
        <v>13.224956987668609</v>
      </c>
      <c r="AZ160" s="18">
        <f t="shared" si="66"/>
        <v>1753.021765354659</v>
      </c>
      <c r="BA160" s="69">
        <f t="shared" si="67"/>
        <v>132.55406176286508</v>
      </c>
      <c r="BB160" s="98">
        <v>9.8849326172796986E-2</v>
      </c>
      <c r="BC160" s="98">
        <v>1.3243590514886063</v>
      </c>
      <c r="BD160" s="98">
        <v>5.8999999999999997E-2</v>
      </c>
      <c r="BE160" s="98">
        <v>0.40583144215728428</v>
      </c>
      <c r="BF160" s="98">
        <v>0.26551569962851462</v>
      </c>
      <c r="BG160" s="98">
        <v>4.2711328718706802E-2</v>
      </c>
      <c r="BH160" s="98">
        <v>-8.6577308719378574E-4</v>
      </c>
      <c r="BI160" s="98">
        <v>6.5241292955584604E-2</v>
      </c>
    </row>
    <row r="161" spans="1:61" x14ac:dyDescent="0.2">
      <c r="A161" s="36">
        <v>155</v>
      </c>
      <c r="B161" s="36">
        <v>3</v>
      </c>
      <c r="C161" s="37" t="s">
        <v>22</v>
      </c>
      <c r="D161" s="37" t="s">
        <v>22</v>
      </c>
      <c r="E161" s="37" t="s">
        <v>240</v>
      </c>
      <c r="F161" s="38">
        <v>8</v>
      </c>
      <c r="G161" s="65">
        <v>17613850</v>
      </c>
      <c r="H161" s="66">
        <v>4324150</v>
      </c>
      <c r="I161" s="36">
        <v>5</v>
      </c>
      <c r="J161" s="39">
        <v>40694</v>
      </c>
      <c r="K161" s="36"/>
      <c r="L161" s="36">
        <v>133.69999999999999</v>
      </c>
      <c r="M161" s="36">
        <v>130.69999999999999</v>
      </c>
      <c r="N161" s="36">
        <v>0.76680000000000004</v>
      </c>
      <c r="O161" s="36">
        <v>10.594200000000001</v>
      </c>
      <c r="P161" s="36">
        <v>7.6824000000000003</v>
      </c>
      <c r="Q161" s="36">
        <f t="shared" si="61"/>
        <v>6.9156000000000004</v>
      </c>
      <c r="R161" s="36">
        <v>0.77569999999999995</v>
      </c>
      <c r="S161" s="36">
        <v>10.7173</v>
      </c>
      <c r="T161" s="36">
        <v>7.7683</v>
      </c>
      <c r="U161" s="36">
        <f t="shared" si="62"/>
        <v>6.9926000000000004</v>
      </c>
      <c r="V161" s="20">
        <f t="shared" si="63"/>
        <v>34.722772837967945</v>
      </c>
      <c r="W161" s="20">
        <f t="shared" si="64"/>
        <v>34.754089182909873</v>
      </c>
      <c r="X161" s="21">
        <f t="shared" si="68"/>
        <v>0.89807722000816725</v>
      </c>
      <c r="Y161" s="21">
        <f t="shared" si="69"/>
        <v>0.89764637303091355</v>
      </c>
      <c r="Z161" s="36">
        <v>12.190799999999999</v>
      </c>
      <c r="AA161" s="36">
        <v>2.1025999999999998</v>
      </c>
      <c r="AB161" s="40">
        <f t="shared" si="70"/>
        <v>7.9539984958898229</v>
      </c>
      <c r="AC161" s="40">
        <v>0.20100000000000001</v>
      </c>
      <c r="AD161" s="40">
        <f t="shared" si="71"/>
        <v>2.5270309028077573</v>
      </c>
      <c r="AE161" s="40">
        <v>12.154400000000001</v>
      </c>
      <c r="AF161" s="40">
        <v>2.1815000000000002</v>
      </c>
      <c r="AG161" s="40">
        <f t="shared" si="72"/>
        <v>7.9302489843524029</v>
      </c>
      <c r="AH161" s="40">
        <v>2.2105000000000001</v>
      </c>
      <c r="AI161" s="40">
        <f t="shared" si="73"/>
        <v>27.874282438819456</v>
      </c>
      <c r="AJ161" s="40">
        <f t="shared" si="74"/>
        <v>0.90525898342898914</v>
      </c>
      <c r="AK161" s="77">
        <f t="shared" si="75"/>
        <v>40.630122156434197</v>
      </c>
      <c r="AL161" s="88">
        <v>0.68500000000000005</v>
      </c>
      <c r="AM161" s="86">
        <f t="shared" si="76"/>
        <v>8.6120207384244463</v>
      </c>
      <c r="AN161" s="88">
        <v>0.43099999999999999</v>
      </c>
      <c r="AO161" s="86">
        <f t="shared" si="77"/>
        <v>5.4348861032034312</v>
      </c>
      <c r="AP161" s="86">
        <f t="shared" si="78"/>
        <v>0.79178988931395289</v>
      </c>
      <c r="AQ161" s="86">
        <f t="shared" si="79"/>
        <v>35.537366117260923</v>
      </c>
      <c r="AR161" s="86">
        <f t="shared" si="80"/>
        <v>114.33070763423758</v>
      </c>
      <c r="AS161" s="73">
        <f t="shared" si="65"/>
        <v>7.6633155049623882</v>
      </c>
      <c r="AT161" s="41">
        <v>7.6632999999999996</v>
      </c>
      <c r="AU161" s="20">
        <v>3.97</v>
      </c>
      <c r="AV161" s="20">
        <v>3.05</v>
      </c>
      <c r="AW161" s="42">
        <v>5.7510779999999997</v>
      </c>
      <c r="AX161" s="42">
        <v>0.25764670000000001</v>
      </c>
      <c r="AY161" s="40">
        <f t="shared" si="60"/>
        <v>22.321566703551799</v>
      </c>
      <c r="AZ161" s="20">
        <f t="shared" si="66"/>
        <v>2581.21715385894</v>
      </c>
      <c r="BA161" s="68">
        <f t="shared" si="67"/>
        <v>115.63781288919195</v>
      </c>
      <c r="BB161" s="97">
        <v>0.86892489325203459</v>
      </c>
      <c r="BC161" s="97">
        <v>0.11605540736431892</v>
      </c>
      <c r="BD161" s="97">
        <v>0.158</v>
      </c>
      <c r="BE161" s="97">
        <v>0.17593303017816073</v>
      </c>
      <c r="BF161" s="97">
        <v>6.2125022630451547E-2</v>
      </c>
      <c r="BG161" s="97">
        <v>3.2867440343446255E-2</v>
      </c>
      <c r="BH161" s="97">
        <v>2.8111419489381061E-3</v>
      </c>
      <c r="BI161" s="97">
        <v>0.15471588239639023</v>
      </c>
    </row>
    <row r="162" spans="1:61" x14ac:dyDescent="0.2">
      <c r="A162" s="43">
        <v>156</v>
      </c>
      <c r="B162" s="43">
        <v>7</v>
      </c>
      <c r="C162" s="44" t="s">
        <v>163</v>
      </c>
      <c r="D162" s="44" t="s">
        <v>163</v>
      </c>
      <c r="E162" s="44" t="s">
        <v>244</v>
      </c>
      <c r="F162" s="45">
        <v>6</v>
      </c>
      <c r="G162" s="63">
        <v>17614040</v>
      </c>
      <c r="H162" s="64">
        <v>4324680</v>
      </c>
      <c r="I162" s="43">
        <v>5</v>
      </c>
      <c r="J162" s="46">
        <v>40696</v>
      </c>
      <c r="K162" s="43" t="s">
        <v>185</v>
      </c>
      <c r="L162" s="43">
        <v>160.6</v>
      </c>
      <c r="M162" s="43">
        <v>151.1</v>
      </c>
      <c r="N162" s="43">
        <v>0.72589999999999999</v>
      </c>
      <c r="O162" s="43">
        <v>10.345599999999999</v>
      </c>
      <c r="P162" s="43">
        <v>7.5606</v>
      </c>
      <c r="Q162" s="43">
        <f t="shared" si="61"/>
        <v>6.8346999999999998</v>
      </c>
      <c r="R162" s="43">
        <v>0.72809999999999997</v>
      </c>
      <c r="S162" s="43">
        <v>10.510999999999999</v>
      </c>
      <c r="T162" s="43">
        <v>7.6237000000000004</v>
      </c>
      <c r="U162" s="43">
        <f t="shared" si="62"/>
        <v>6.8956</v>
      </c>
      <c r="V162" s="18">
        <f t="shared" si="63"/>
        <v>33.936166099597891</v>
      </c>
      <c r="W162" s="18">
        <f t="shared" si="64"/>
        <v>34.396346684425829</v>
      </c>
      <c r="X162" s="19">
        <f t="shared" si="68"/>
        <v>1.0507626634053429</v>
      </c>
      <c r="Y162" s="19">
        <f t="shared" si="69"/>
        <v>1.0434433701035006</v>
      </c>
      <c r="Z162" s="43">
        <v>12.117900000000001</v>
      </c>
      <c r="AA162" s="43">
        <v>2.1246999999999998</v>
      </c>
      <c r="AB162" s="47">
        <f t="shared" si="70"/>
        <v>7.9497851051279618</v>
      </c>
      <c r="AC162" s="47">
        <v>0.92600000000000005</v>
      </c>
      <c r="AD162" s="47">
        <f t="shared" si="71"/>
        <v>11.648113599985104</v>
      </c>
      <c r="AE162" s="47">
        <v>12.2865</v>
      </c>
      <c r="AF162" s="47">
        <v>2.2339000000000002</v>
      </c>
      <c r="AG162" s="47">
        <f t="shared" si="72"/>
        <v>8.0603928646180201</v>
      </c>
      <c r="AH162" s="47">
        <v>3.7869999999999999</v>
      </c>
      <c r="AI162" s="47">
        <f t="shared" si="73"/>
        <v>46.982821601952594</v>
      </c>
      <c r="AJ162" s="47">
        <f t="shared" si="74"/>
        <v>1.2619538572131248</v>
      </c>
      <c r="AK162" s="78">
        <f t="shared" si="75"/>
        <v>65.838869284278729</v>
      </c>
      <c r="AL162" s="89">
        <v>0.70199999999999996</v>
      </c>
      <c r="AM162" s="87">
        <f t="shared" si="76"/>
        <v>8.8304273727748814</v>
      </c>
      <c r="AN162" s="89">
        <v>0.441</v>
      </c>
      <c r="AO162" s="87">
        <f t="shared" si="77"/>
        <v>5.4711973399686009</v>
      </c>
      <c r="AP162" s="87">
        <f t="shared" si="78"/>
        <v>1.141981356041472</v>
      </c>
      <c r="AQ162" s="87">
        <f t="shared" si="79"/>
        <v>59.579643737163956</v>
      </c>
      <c r="AR162" s="87">
        <f t="shared" si="80"/>
        <v>110.50564446932142</v>
      </c>
      <c r="AS162" s="74">
        <f t="shared" si="65"/>
        <v>7.6215267706943548</v>
      </c>
      <c r="AT162" s="48">
        <v>7.6215000000000002</v>
      </c>
      <c r="AU162" s="18">
        <v>4.42</v>
      </c>
      <c r="AV162" s="18">
        <v>3.69</v>
      </c>
      <c r="AW162" s="49">
        <v>4.6425700000000001</v>
      </c>
      <c r="AX162" s="49">
        <v>0.29828080000000001</v>
      </c>
      <c r="AY162" s="47">
        <f t="shared" si="60"/>
        <v>15.564427881378888</v>
      </c>
      <c r="AZ162" s="18">
        <f t="shared" si="66"/>
        <v>2422.1294433707044</v>
      </c>
      <c r="BA162" s="69">
        <f t="shared" si="67"/>
        <v>155.61956159458413</v>
      </c>
      <c r="BB162" s="98">
        <v>0.41936305866954932</v>
      </c>
      <c r="BC162" s="98">
        <v>0.26192927936855698</v>
      </c>
      <c r="BD162" s="98">
        <v>0.10299999999999999</v>
      </c>
      <c r="BE162" s="98">
        <v>0.31056396445299567</v>
      </c>
      <c r="BF162" s="98">
        <v>0.10326133580889552</v>
      </c>
      <c r="BG162" s="98">
        <v>4.933978784715197E-2</v>
      </c>
      <c r="BH162" s="98">
        <v>5.736381810385675E-4</v>
      </c>
      <c r="BI162" s="98">
        <v>0.10448907719645359</v>
      </c>
    </row>
    <row r="163" spans="1:61" x14ac:dyDescent="0.2">
      <c r="A163" s="36">
        <v>157</v>
      </c>
      <c r="B163" s="36">
        <v>3</v>
      </c>
      <c r="C163" s="37" t="s">
        <v>164</v>
      </c>
      <c r="D163" s="37" t="s">
        <v>153</v>
      </c>
      <c r="E163" s="37" t="s">
        <v>234</v>
      </c>
      <c r="F163" s="38">
        <v>11</v>
      </c>
      <c r="G163" s="65">
        <v>17613550</v>
      </c>
      <c r="H163" s="66">
        <v>4324000</v>
      </c>
      <c r="I163" s="36">
        <v>5</v>
      </c>
      <c r="J163" s="39">
        <v>40694</v>
      </c>
      <c r="K163" s="36"/>
      <c r="L163" s="36">
        <v>119.3</v>
      </c>
      <c r="M163" s="36">
        <v>91.3</v>
      </c>
      <c r="N163" s="36">
        <v>0.74629999999999996</v>
      </c>
      <c r="O163" s="36">
        <v>10.9061</v>
      </c>
      <c r="P163" s="36">
        <v>7.7983000000000002</v>
      </c>
      <c r="Q163" s="36">
        <f t="shared" si="61"/>
        <v>7.0520000000000005</v>
      </c>
      <c r="R163" s="36">
        <v>0.75690000000000002</v>
      </c>
      <c r="S163" s="36">
        <v>10.954800000000001</v>
      </c>
      <c r="T163" s="36">
        <v>7.7876000000000003</v>
      </c>
      <c r="U163" s="36">
        <f t="shared" si="62"/>
        <v>7.0307000000000004</v>
      </c>
      <c r="V163" s="20">
        <f t="shared" si="63"/>
        <v>35.338938759043103</v>
      </c>
      <c r="W163" s="20">
        <f t="shared" si="64"/>
        <v>35.820827399861251</v>
      </c>
      <c r="X163" s="21">
        <f t="shared" si="68"/>
        <v>0.62142683066309101</v>
      </c>
      <c r="Y163" s="21">
        <f t="shared" si="69"/>
        <v>0.6167956271992282</v>
      </c>
      <c r="Z163" s="36">
        <v>12.1128</v>
      </c>
      <c r="AA163" s="36">
        <v>2.0381999999999998</v>
      </c>
      <c r="AB163" s="40">
        <f t="shared" si="70"/>
        <v>7.7738948187096071</v>
      </c>
      <c r="AC163" s="40">
        <v>0.71699999999999997</v>
      </c>
      <c r="AD163" s="40">
        <f t="shared" si="71"/>
        <v>9.22317598476352</v>
      </c>
      <c r="AE163" s="40">
        <v>12.8729</v>
      </c>
      <c r="AF163" s="40">
        <v>2.2199</v>
      </c>
      <c r="AG163" s="40">
        <f t="shared" si="72"/>
        <v>8.2617207096432619</v>
      </c>
      <c r="AH163" s="40">
        <v>2.5799999999999996</v>
      </c>
      <c r="AI163" s="40">
        <f t="shared" si="73"/>
        <v>31.228361387096598</v>
      </c>
      <c r="AJ163" s="40">
        <f t="shared" si="74"/>
        <v>0.78589947865475274</v>
      </c>
      <c r="AK163" s="77">
        <f t="shared" si="75"/>
        <v>24.236968092620231</v>
      </c>
      <c r="AL163" s="88">
        <v>0.191</v>
      </c>
      <c r="AM163" s="86">
        <f t="shared" si="76"/>
        <v>2.4569408829704775</v>
      </c>
      <c r="AN163" s="88">
        <v>0.151</v>
      </c>
      <c r="AO163" s="86">
        <f t="shared" si="77"/>
        <v>1.8277064222680572</v>
      </c>
      <c r="AP163" s="86">
        <f t="shared" si="78"/>
        <v>0.76342681934395196</v>
      </c>
      <c r="AQ163" s="86">
        <f t="shared" si="79"/>
        <v>23.543916192898237</v>
      </c>
      <c r="AR163" s="86">
        <f t="shared" si="80"/>
        <v>102.94365599182282</v>
      </c>
      <c r="AS163" s="73">
        <f t="shared" si="65"/>
        <v>7.790689405037905</v>
      </c>
      <c r="AT163" s="41">
        <v>7.7946999999999997</v>
      </c>
      <c r="AU163" s="20">
        <v>4.0199999999999996</v>
      </c>
      <c r="AV163" s="20">
        <v>3.28</v>
      </c>
      <c r="AW163" s="42">
        <v>5.614185</v>
      </c>
      <c r="AX163" s="42">
        <v>0.27886040000000001</v>
      </c>
      <c r="AY163" s="40">
        <f t="shared" si="60"/>
        <v>20.132600397905186</v>
      </c>
      <c r="AZ163" s="20">
        <f t="shared" si="66"/>
        <v>1731.4023791437494</v>
      </c>
      <c r="BA163" s="68">
        <f t="shared" si="67"/>
        <v>85.999937659513819</v>
      </c>
      <c r="BB163" s="97">
        <v>0.24446718767295555</v>
      </c>
      <c r="BC163" s="97">
        <v>0.21032178716870706</v>
      </c>
      <c r="BD163" s="97">
        <v>0.10100000000000001</v>
      </c>
      <c r="BE163" s="97">
        <v>0.19184206574847168</v>
      </c>
      <c r="BF163" s="97">
        <v>7.0982748293602391E-2</v>
      </c>
      <c r="BG163" s="97">
        <v>0.44067052764288506</v>
      </c>
      <c r="BH163" s="97">
        <v>4.5678271766295521E-3</v>
      </c>
      <c r="BI163" s="97">
        <v>9.4700437730911191E-2</v>
      </c>
    </row>
    <row r="164" spans="1:61" x14ac:dyDescent="0.2">
      <c r="A164" s="43">
        <v>158</v>
      </c>
      <c r="B164" s="43">
        <v>7</v>
      </c>
      <c r="C164" s="44" t="s">
        <v>165</v>
      </c>
      <c r="D164" s="44" t="s">
        <v>165</v>
      </c>
      <c r="E164" s="44" t="s">
        <v>239</v>
      </c>
      <c r="F164" s="45">
        <v>3</v>
      </c>
      <c r="G164" s="63">
        <v>17613840</v>
      </c>
      <c r="H164" s="64">
        <v>4324800</v>
      </c>
      <c r="I164" s="43">
        <v>5</v>
      </c>
      <c r="J164" s="46">
        <v>40694</v>
      </c>
      <c r="K164" s="43"/>
      <c r="L164" s="43">
        <v>123.5</v>
      </c>
      <c r="M164" s="43">
        <v>102.8</v>
      </c>
      <c r="N164" s="43">
        <v>0.75700000000000001</v>
      </c>
      <c r="O164" s="43">
        <v>10.548</v>
      </c>
      <c r="P164" s="43">
        <v>7.5125999999999999</v>
      </c>
      <c r="Q164" s="43">
        <f t="shared" si="61"/>
        <v>6.7556000000000003</v>
      </c>
      <c r="R164" s="43">
        <v>0.7419</v>
      </c>
      <c r="S164" s="43">
        <v>10.7255</v>
      </c>
      <c r="T164" s="43">
        <v>7.5613000000000001</v>
      </c>
      <c r="U164" s="43">
        <f t="shared" si="62"/>
        <v>6.8193999999999999</v>
      </c>
      <c r="V164" s="18">
        <f t="shared" si="63"/>
        <v>35.953735305271138</v>
      </c>
      <c r="W164" s="18">
        <f t="shared" si="64"/>
        <v>36.418814973660901</v>
      </c>
      <c r="X164" s="19">
        <f t="shared" si="68"/>
        <v>0.6930480011176976</v>
      </c>
      <c r="Y164" s="19">
        <f t="shared" si="69"/>
        <v>0.68801534954817456</v>
      </c>
      <c r="Z164" s="43">
        <v>12.132400000000001</v>
      </c>
      <c r="AA164" s="43">
        <v>2.13</v>
      </c>
      <c r="AB164" s="47">
        <f t="shared" si="70"/>
        <v>7.7139236921355643</v>
      </c>
      <c r="AC164" s="47">
        <v>0.89800000000000002</v>
      </c>
      <c r="AD164" s="47">
        <f t="shared" si="71"/>
        <v>11.641287052340454</v>
      </c>
      <c r="AE164" s="47">
        <v>12.0771</v>
      </c>
      <c r="AF164" s="47">
        <v>2.1998000000000002</v>
      </c>
      <c r="AG164" s="47">
        <f t="shared" si="72"/>
        <v>7.6787632968159985</v>
      </c>
      <c r="AH164" s="47">
        <v>5.3565000000000005</v>
      </c>
      <c r="AI164" s="47">
        <f t="shared" si="73"/>
        <v>69.757326706776794</v>
      </c>
      <c r="AJ164" s="47">
        <f t="shared" si="74"/>
        <v>2.075572844801298</v>
      </c>
      <c r="AK164" s="78">
        <f t="shared" si="75"/>
        <v>71.401298816433211</v>
      </c>
      <c r="AL164" s="89">
        <v>0.751</v>
      </c>
      <c r="AM164" s="87">
        <f t="shared" si="76"/>
        <v>9.7356420671577713</v>
      </c>
      <c r="AN164" s="89">
        <v>0.51200000000000001</v>
      </c>
      <c r="AO164" s="87">
        <f t="shared" si="77"/>
        <v>6.6677403666330095</v>
      </c>
      <c r="AP164" s="87">
        <f t="shared" si="78"/>
        <v>1.9660049269254136</v>
      </c>
      <c r="AQ164" s="87">
        <f t="shared" si="79"/>
        <v>67.632078350601091</v>
      </c>
      <c r="AR164" s="87">
        <f t="shared" si="80"/>
        <v>105.57312529461637</v>
      </c>
      <c r="AS164" s="74">
        <f t="shared" si="65"/>
        <v>7.8639616388538576</v>
      </c>
      <c r="AT164" s="48">
        <v>7.8639000000000001</v>
      </c>
      <c r="AU164" s="18">
        <v>4.7699999999999996</v>
      </c>
      <c r="AV164" s="18">
        <v>3.93</v>
      </c>
      <c r="AW164" s="49">
        <v>6.5082399999999998</v>
      </c>
      <c r="AX164" s="49">
        <v>0.4014027</v>
      </c>
      <c r="AY164" s="47">
        <f t="shared" si="60"/>
        <v>16.213742458633188</v>
      </c>
      <c r="AZ164" s="18">
        <f t="shared" si="66"/>
        <v>2238.8845092717056</v>
      </c>
      <c r="BA164" s="69">
        <f t="shared" si="67"/>
        <v>138.08560947504051</v>
      </c>
      <c r="BB164" s="98">
        <v>0.49345899756116274</v>
      </c>
      <c r="BC164" s="98">
        <v>0.53050096539288272</v>
      </c>
      <c r="BD164" s="98">
        <v>0.23200000000000001</v>
      </c>
      <c r="BE164" s="98">
        <v>0.26520364942211655</v>
      </c>
      <c r="BF164" s="98">
        <v>0.16470252622335244</v>
      </c>
      <c r="BG164" s="98">
        <v>0.13903738031197987</v>
      </c>
      <c r="BH164" s="98">
        <v>4.2394480628722194E-3</v>
      </c>
      <c r="BI164" s="98">
        <v>0.2331119519997969</v>
      </c>
    </row>
    <row r="165" spans="1:61" x14ac:dyDescent="0.2">
      <c r="A165" s="36">
        <v>159</v>
      </c>
      <c r="B165" s="36">
        <v>3</v>
      </c>
      <c r="C165" s="37" t="s">
        <v>166</v>
      </c>
      <c r="D165" s="37" t="s">
        <v>269</v>
      </c>
      <c r="E165" s="37" t="s">
        <v>239</v>
      </c>
      <c r="F165" s="38">
        <v>12</v>
      </c>
      <c r="G165" s="65">
        <v>17613800</v>
      </c>
      <c r="H165" s="66">
        <v>4323950</v>
      </c>
      <c r="I165" s="36">
        <v>5</v>
      </c>
      <c r="J165" s="39">
        <v>40697</v>
      </c>
      <c r="K165" s="36"/>
      <c r="L165" s="36">
        <v>124</v>
      </c>
      <c r="M165" s="36">
        <v>117.5</v>
      </c>
      <c r="N165" s="36">
        <v>0.7581</v>
      </c>
      <c r="O165" s="36">
        <v>10.6053</v>
      </c>
      <c r="P165" s="36">
        <v>8.2697000000000003</v>
      </c>
      <c r="Q165" s="36">
        <f t="shared" si="61"/>
        <v>7.5116000000000005</v>
      </c>
      <c r="R165" s="36">
        <v>0.77039999999999997</v>
      </c>
      <c r="S165" s="36">
        <v>10.9085</v>
      </c>
      <c r="T165" s="36">
        <v>8.3745999999999992</v>
      </c>
      <c r="U165" s="36">
        <f t="shared" si="62"/>
        <v>7.6041999999999987</v>
      </c>
      <c r="V165" s="20">
        <f t="shared" si="63"/>
        <v>29.171263424891318</v>
      </c>
      <c r="W165" s="20">
        <f t="shared" si="64"/>
        <v>30.291057432277597</v>
      </c>
      <c r="X165" s="21">
        <f t="shared" si="68"/>
        <v>0.87603963658687056</v>
      </c>
      <c r="Y165" s="21">
        <f t="shared" si="69"/>
        <v>0.86218955281130349</v>
      </c>
      <c r="Z165" s="36">
        <v>12.072100000000001</v>
      </c>
      <c r="AA165" s="36">
        <v>2.1246</v>
      </c>
      <c r="AB165" s="40">
        <f t="shared" si="70"/>
        <v>8.4153332557180178</v>
      </c>
      <c r="AC165" s="40">
        <v>0.22500000000000001</v>
      </c>
      <c r="AD165" s="40">
        <f t="shared" si="71"/>
        <v>2.6736909063835101</v>
      </c>
      <c r="AE165" s="40">
        <v>12.909599999999999</v>
      </c>
      <c r="AF165" s="40">
        <v>2.1694</v>
      </c>
      <c r="AG165" s="40">
        <f t="shared" si="72"/>
        <v>8.999145649722692</v>
      </c>
      <c r="AH165" s="40">
        <v>1.5840000000000001</v>
      </c>
      <c r="AI165" s="40">
        <f t="shared" si="73"/>
        <v>17.601670888044922</v>
      </c>
      <c r="AJ165" s="40">
        <f t="shared" si="74"/>
        <v>0.53314214220219325</v>
      </c>
      <c r="AK165" s="77">
        <f t="shared" si="75"/>
        <v>22.983479258508467</v>
      </c>
      <c r="AL165" s="88">
        <v>0.27900000000000003</v>
      </c>
      <c r="AM165" s="86">
        <f t="shared" si="76"/>
        <v>3.3153767239155525</v>
      </c>
      <c r="AN165" s="88">
        <v>0.29599999999999999</v>
      </c>
      <c r="AO165" s="86">
        <f t="shared" si="77"/>
        <v>3.2892011255437481</v>
      </c>
      <c r="AP165" s="86">
        <f t="shared" si="78"/>
        <v>0.53220729940320022</v>
      </c>
      <c r="AQ165" s="86">
        <f t="shared" si="79"/>
        <v>22.943178673767839</v>
      </c>
      <c r="AR165" s="86">
        <f t="shared" si="80"/>
        <v>100.17565388525134</v>
      </c>
      <c r="AS165" s="73">
        <f t="shared" si="65"/>
        <v>7.1726808868783056</v>
      </c>
      <c r="AT165" s="41">
        <v>7.1756000000000002</v>
      </c>
      <c r="AU165" s="20">
        <v>4.13</v>
      </c>
      <c r="AV165" s="20">
        <v>3.2</v>
      </c>
      <c r="AW165" s="42">
        <v>4.1024339999999997</v>
      </c>
      <c r="AX165" s="42">
        <v>0.19398799999999999</v>
      </c>
      <c r="AY165" s="40">
        <f t="shared" si="60"/>
        <v>21.147875126296469</v>
      </c>
      <c r="AZ165" s="20">
        <f t="shared" si="66"/>
        <v>1768.5378679489436</v>
      </c>
      <c r="BA165" s="68">
        <f t="shared" si="67"/>
        <v>83.627213485379571</v>
      </c>
      <c r="BB165" s="97">
        <v>1.0669088070823336</v>
      </c>
      <c r="BC165" s="97">
        <v>8.0188536145950798E-2</v>
      </c>
      <c r="BD165" s="97">
        <v>0.13100000000000001</v>
      </c>
      <c r="BE165" s="97">
        <v>0.13190565962698941</v>
      </c>
      <c r="BF165" s="97">
        <v>5.0379360947369098E-2</v>
      </c>
      <c r="BG165" s="97">
        <v>2.2767195765140188E-2</v>
      </c>
      <c r="BH165" s="97">
        <v>6.4859382779602394E-4</v>
      </c>
      <c r="BI165" s="97">
        <v>0.11490373795500042</v>
      </c>
    </row>
    <row r="166" spans="1:61" x14ac:dyDescent="0.2">
      <c r="A166" s="43">
        <v>160</v>
      </c>
      <c r="B166" s="43">
        <v>7</v>
      </c>
      <c r="C166" s="44" t="s">
        <v>167</v>
      </c>
      <c r="D166" s="44" t="s">
        <v>167</v>
      </c>
      <c r="E166" s="44" t="s">
        <v>246</v>
      </c>
      <c r="F166" s="45">
        <v>13</v>
      </c>
      <c r="G166" s="63">
        <v>17613960</v>
      </c>
      <c r="H166" s="64">
        <v>4324400</v>
      </c>
      <c r="I166" s="43">
        <v>5</v>
      </c>
      <c r="J166" s="46">
        <v>40696</v>
      </c>
      <c r="K166" s="43"/>
      <c r="L166" s="43">
        <v>141.6</v>
      </c>
      <c r="M166" s="43">
        <v>135.5</v>
      </c>
      <c r="N166" s="43">
        <v>0.76900000000000002</v>
      </c>
      <c r="O166" s="43">
        <v>10.714</v>
      </c>
      <c r="P166" s="43">
        <v>7.5971000000000002</v>
      </c>
      <c r="Q166" s="43">
        <f t="shared" si="61"/>
        <v>6.8281000000000001</v>
      </c>
      <c r="R166" s="43">
        <v>0.7802</v>
      </c>
      <c r="S166" s="43">
        <v>10.8361</v>
      </c>
      <c r="T166" s="43">
        <v>7.7152000000000003</v>
      </c>
      <c r="U166" s="43">
        <f t="shared" si="62"/>
        <v>6.9350000000000005</v>
      </c>
      <c r="V166" s="18">
        <f t="shared" si="63"/>
        <v>36.269367183124885</v>
      </c>
      <c r="W166" s="18">
        <f t="shared" si="64"/>
        <v>36.000959754893366</v>
      </c>
      <c r="X166" s="19">
        <f t="shared" si="68"/>
        <v>0.90900007859858711</v>
      </c>
      <c r="Y166" s="19">
        <f t="shared" si="69"/>
        <v>0.91282841612757371</v>
      </c>
      <c r="Z166" s="43">
        <v>12.048500000000001</v>
      </c>
      <c r="AA166" s="43">
        <v>2.2505999999999999</v>
      </c>
      <c r="AB166" s="47">
        <f t="shared" si="70"/>
        <v>7.7109243639316745</v>
      </c>
      <c r="AC166" s="47">
        <v>0.74</v>
      </c>
      <c r="AD166" s="47">
        <f t="shared" si="71"/>
        <v>9.5967742007870775</v>
      </c>
      <c r="AE166" s="47">
        <v>12.1195</v>
      </c>
      <c r="AF166" s="47">
        <v>2.2058</v>
      </c>
      <c r="AG166" s="47">
        <f t="shared" si="72"/>
        <v>7.7563636825056994</v>
      </c>
      <c r="AH166" s="47">
        <v>2.9314999999999998</v>
      </c>
      <c r="AI166" s="47">
        <f t="shared" si="73"/>
        <v>37.794772395883534</v>
      </c>
      <c r="AJ166" s="47">
        <f t="shared" si="74"/>
        <v>1.0070713641105877</v>
      </c>
      <c r="AK166" s="78">
        <f t="shared" si="75"/>
        <v>45.964167911425136</v>
      </c>
      <c r="AL166" s="89">
        <v>0.33400000000000002</v>
      </c>
      <c r="AM166" s="87">
        <f t="shared" si="76"/>
        <v>4.331517004139033</v>
      </c>
      <c r="AN166" s="89">
        <v>0.183</v>
      </c>
      <c r="AO166" s="87">
        <f t="shared" si="77"/>
        <v>2.3593530098743605</v>
      </c>
      <c r="AP166" s="87">
        <f t="shared" si="78"/>
        <v>0.93663693574399232</v>
      </c>
      <c r="AQ166" s="87">
        <f t="shared" si="79"/>
        <v>42.74944052708863</v>
      </c>
      <c r="AR166" s="87">
        <f t="shared" si="80"/>
        <v>107.51992855274786</v>
      </c>
      <c r="AS166" s="74">
        <f t="shared" si="65"/>
        <v>7.812617159336698</v>
      </c>
      <c r="AT166" s="48">
        <v>7.8125999999999998</v>
      </c>
      <c r="AU166" s="18">
        <v>4.71</v>
      </c>
      <c r="AV166" s="18">
        <v>3.87</v>
      </c>
      <c r="AW166" s="50">
        <v>4.3735309999999998</v>
      </c>
      <c r="AX166" s="49">
        <v>0.3391497</v>
      </c>
      <c r="AY166" s="18">
        <f t="shared" si="60"/>
        <v>12.895576791015884</v>
      </c>
      <c r="AZ166" s="18">
        <f t="shared" si="66"/>
        <v>1996.1416878074217</v>
      </c>
      <c r="BA166" s="69">
        <f t="shared" si="67"/>
        <v>154.7927417405709</v>
      </c>
      <c r="BB166" s="98">
        <v>0.21767325445802257</v>
      </c>
      <c r="BC166" s="98">
        <v>0.24448780592815547</v>
      </c>
      <c r="BD166" s="98">
        <v>8.2000000000000003E-2</v>
      </c>
      <c r="BE166" s="98">
        <v>0.23152337025899275</v>
      </c>
      <c r="BF166" s="98">
        <v>7.4042627117028914E-2</v>
      </c>
      <c r="BG166" s="98">
        <v>2.8826191813132278E-2</v>
      </c>
      <c r="BH166" s="98">
        <v>1.8027608836257327E-3</v>
      </c>
      <c r="BI166" s="98">
        <v>8.9434967436672591E-2</v>
      </c>
    </row>
    <row r="167" spans="1:61" x14ac:dyDescent="0.2">
      <c r="A167" s="36">
        <v>161</v>
      </c>
      <c r="B167" s="36">
        <v>3</v>
      </c>
      <c r="C167" s="37" t="s">
        <v>168</v>
      </c>
      <c r="D167" s="37" t="s">
        <v>108</v>
      </c>
      <c r="E167" s="37" t="s">
        <v>238</v>
      </c>
      <c r="F167" s="38">
        <v>7</v>
      </c>
      <c r="G167" s="65">
        <v>17613750</v>
      </c>
      <c r="H167" s="66">
        <v>4324200</v>
      </c>
      <c r="I167" s="36">
        <v>5</v>
      </c>
      <c r="J167" s="39">
        <v>40697</v>
      </c>
      <c r="K167" s="36"/>
      <c r="L167" s="36">
        <v>148.19999999999999</v>
      </c>
      <c r="M167" s="36">
        <v>129.5</v>
      </c>
      <c r="N167" s="36">
        <v>0.7802</v>
      </c>
      <c r="O167" s="36">
        <v>10.443899999999999</v>
      </c>
      <c r="P167" s="36">
        <v>7.4806999999999997</v>
      </c>
      <c r="Q167" s="36">
        <f t="shared" ref="Q167:Q198" si="81">P167-N167</f>
        <v>6.7004999999999999</v>
      </c>
      <c r="R167" s="36">
        <v>0.76680000000000004</v>
      </c>
      <c r="S167" s="36">
        <v>10.4247</v>
      </c>
      <c r="T167" s="36">
        <v>7.3829000000000002</v>
      </c>
      <c r="U167" s="36">
        <f t="shared" ref="U167:U198" si="82">T167-R167</f>
        <v>6.6161000000000003</v>
      </c>
      <c r="V167" s="20">
        <f t="shared" ref="V167:V198" si="83">(O167-Q167)/O167*100</f>
        <v>35.842932237957079</v>
      </c>
      <c r="W167" s="20">
        <f t="shared" ref="W167:W198" si="84">(S167-U167)/S167*100</f>
        <v>36.534384682532831</v>
      </c>
      <c r="X167" s="21">
        <f t="shared" si="68"/>
        <v>0.87456213422995355</v>
      </c>
      <c r="Y167" s="21">
        <f t="shared" si="69"/>
        <v>0.86513654564336828</v>
      </c>
      <c r="Z167" s="36">
        <v>12.7849</v>
      </c>
      <c r="AA167" s="36">
        <v>2.0411999999999999</v>
      </c>
      <c r="AB167" s="40">
        <f t="shared" si="70"/>
        <v>8.1140154527228603</v>
      </c>
      <c r="AC167" s="40">
        <v>1.2709999999999999</v>
      </c>
      <c r="AD167" s="40">
        <f t="shared" si="71"/>
        <v>15.664254121841536</v>
      </c>
      <c r="AE167" s="40">
        <v>12.7172</v>
      </c>
      <c r="AF167" s="40">
        <v>2.0802999999999998</v>
      </c>
      <c r="AG167" s="40">
        <f t="shared" si="72"/>
        <v>8.0710492311529354</v>
      </c>
      <c r="AH167" s="40">
        <v>3.7439999999999998</v>
      </c>
      <c r="AI167" s="40">
        <f t="shared" si="73"/>
        <v>46.388020848005361</v>
      </c>
      <c r="AJ167" s="40">
        <f t="shared" si="74"/>
        <v>1.0972773830772795</v>
      </c>
      <c r="AK167" s="77">
        <f t="shared" si="75"/>
        <v>47.464738240403634</v>
      </c>
      <c r="AL167" s="88">
        <v>0.39500000000000002</v>
      </c>
      <c r="AM167" s="86">
        <f t="shared" si="76"/>
        <v>4.8681198883771906</v>
      </c>
      <c r="AN167" s="88">
        <v>0.21199999999999999</v>
      </c>
      <c r="AO167" s="86">
        <f t="shared" si="77"/>
        <v>2.6266721206669703</v>
      </c>
      <c r="AP167" s="86">
        <f t="shared" si="78"/>
        <v>1.0172256770876289</v>
      </c>
      <c r="AQ167" s="86">
        <f t="shared" si="79"/>
        <v>44.001955420766379</v>
      </c>
      <c r="AR167" s="86">
        <f t="shared" si="80"/>
        <v>107.86961121733019</v>
      </c>
      <c r="AS167" s="73">
        <f t="shared" ref="AS167:AS198" si="85">(5*S167)/U167</f>
        <v>7.8782817672042436</v>
      </c>
      <c r="AT167" s="41">
        <v>7.8792999999999997</v>
      </c>
      <c r="AU167" s="20">
        <v>4.22</v>
      </c>
      <c r="AV167" s="20">
        <v>3.41</v>
      </c>
      <c r="AW167" s="51">
        <v>7.3698819999999996</v>
      </c>
      <c r="AX167" s="42">
        <v>0.40878530000000002</v>
      </c>
      <c r="AY167" s="20">
        <f t="shared" si="60"/>
        <v>18.028735377715389</v>
      </c>
      <c r="AZ167" s="20">
        <f t="shared" ref="AZ167:AZ198" si="86">Y167*(AW167/100)*5*10000</f>
        <v>3187.9771276396191</v>
      </c>
      <c r="BA167" s="68">
        <f t="shared" ref="BA167:BA198" si="87">Y167*(AX167/100)*5*10000</f>
        <v>176.82755117589397</v>
      </c>
      <c r="BB167" s="97">
        <v>0.55441976153964068</v>
      </c>
      <c r="BC167" s="97">
        <v>0.16422034280936146</v>
      </c>
      <c r="BD167" s="97">
        <v>0.29899999999999999</v>
      </c>
      <c r="BE167" s="97">
        <v>0.24092907672888389</v>
      </c>
      <c r="BF167" s="97">
        <v>0.13180878537989713</v>
      </c>
      <c r="BG167" s="97">
        <v>0.29208375030069783</v>
      </c>
      <c r="BH167" s="97">
        <v>2.1025894839997116E-3</v>
      </c>
      <c r="BI167" s="97">
        <v>0.28339649291978153</v>
      </c>
    </row>
    <row r="168" spans="1:61" x14ac:dyDescent="0.2">
      <c r="A168" s="43">
        <v>162</v>
      </c>
      <c r="B168" s="43">
        <v>7</v>
      </c>
      <c r="C168" s="44" t="s">
        <v>169</v>
      </c>
      <c r="D168" s="44" t="s">
        <v>169</v>
      </c>
      <c r="E168" s="44" t="s">
        <v>246</v>
      </c>
      <c r="F168" s="45">
        <v>7</v>
      </c>
      <c r="G168" s="63">
        <v>17613960</v>
      </c>
      <c r="H168" s="64">
        <v>4324640</v>
      </c>
      <c r="I168" s="43">
        <v>5</v>
      </c>
      <c r="J168" s="46">
        <v>40696</v>
      </c>
      <c r="K168" s="43"/>
      <c r="L168" s="43">
        <v>178.1</v>
      </c>
      <c r="M168" s="43">
        <v>160.4</v>
      </c>
      <c r="N168" s="43">
        <v>0.74790000000000001</v>
      </c>
      <c r="O168" s="43">
        <v>10.713800000000001</v>
      </c>
      <c r="P168" s="43">
        <v>8.5098000000000003</v>
      </c>
      <c r="Q168" s="43">
        <f t="shared" si="81"/>
        <v>7.7619000000000007</v>
      </c>
      <c r="R168" s="43">
        <v>0.75880000000000003</v>
      </c>
      <c r="S168" s="43">
        <v>10.871499999999999</v>
      </c>
      <c r="T168" s="43">
        <v>8.5772999999999993</v>
      </c>
      <c r="U168" s="43">
        <f t="shared" si="82"/>
        <v>7.8184999999999993</v>
      </c>
      <c r="V168" s="18">
        <f t="shared" si="83"/>
        <v>27.552315704978625</v>
      </c>
      <c r="W168" s="18">
        <f t="shared" si="84"/>
        <v>28.082601296969141</v>
      </c>
      <c r="X168" s="19">
        <f t="shared" si="68"/>
        <v>1.223221953781203</v>
      </c>
      <c r="Y168" s="19">
        <f t="shared" si="69"/>
        <v>1.2142685002069631</v>
      </c>
      <c r="Z168" s="43">
        <v>11.721299999999999</v>
      </c>
      <c r="AA168" s="43">
        <v>2.0670999999999999</v>
      </c>
      <c r="AB168" s="47">
        <f t="shared" si="70"/>
        <v>8.4296540541783553</v>
      </c>
      <c r="AC168" s="47">
        <v>0.48099999999999998</v>
      </c>
      <c r="AD168" s="47">
        <f t="shared" si="71"/>
        <v>5.7060467358275648</v>
      </c>
      <c r="AE168" s="47">
        <v>12.3667</v>
      </c>
      <c r="AF168" s="47">
        <v>2.0836999999999999</v>
      </c>
      <c r="AG168" s="47">
        <f t="shared" si="72"/>
        <v>8.8938089454077165</v>
      </c>
      <c r="AH168" s="47">
        <v>3.6755</v>
      </c>
      <c r="AI168" s="47">
        <f t="shared" si="73"/>
        <v>41.32650051919353</v>
      </c>
      <c r="AJ168" s="47">
        <f t="shared" si="74"/>
        <v>1.2721590636916418</v>
      </c>
      <c r="AK168" s="78">
        <f t="shared" si="75"/>
        <v>77.237133914677202</v>
      </c>
      <c r="AL168" s="89">
        <v>1.1100000000000001</v>
      </c>
      <c r="AM168" s="87">
        <f t="shared" si="76"/>
        <v>13.167800159602074</v>
      </c>
      <c r="AN168" s="89">
        <v>9.2759999999999998</v>
      </c>
      <c r="AO168" s="87">
        <f t="shared" si="77"/>
        <v>104.29727079745317</v>
      </c>
      <c r="AP168" s="87">
        <f t="shared" si="78"/>
        <v>4.526783015043466</v>
      </c>
      <c r="AQ168" s="87">
        <f t="shared" si="79"/>
        <v>274.8365011219592</v>
      </c>
      <c r="AR168" s="87">
        <f t="shared" si="80"/>
        <v>28.102938874339362</v>
      </c>
      <c r="AS168" s="74">
        <f t="shared" si="85"/>
        <v>6.9524205410244928</v>
      </c>
      <c r="AT168" s="48">
        <v>6.9569000000000001</v>
      </c>
      <c r="AU168" s="18">
        <v>4.8600000000000003</v>
      </c>
      <c r="AV168" s="18">
        <v>3.76</v>
      </c>
      <c r="AW168" s="50">
        <v>1.904825</v>
      </c>
      <c r="AX168" s="49">
        <v>0.1557355</v>
      </c>
      <c r="AY168" s="18">
        <f t="shared" si="60"/>
        <v>12.231154746348777</v>
      </c>
      <c r="AZ168" s="18">
        <f t="shared" si="86"/>
        <v>1156.4844979533641</v>
      </c>
      <c r="BA168" s="69">
        <f t="shared" si="87"/>
        <v>94.552356006990749</v>
      </c>
      <c r="BB168" s="98">
        <v>0.48419748958108849</v>
      </c>
      <c r="BC168" s="98">
        <v>0.16687451965041619</v>
      </c>
      <c r="BD168" s="98">
        <v>0.434</v>
      </c>
      <c r="BE168" s="98">
        <v>0.19739838039247309</v>
      </c>
      <c r="BF168" s="98">
        <v>8.6303520988467136E-2</v>
      </c>
      <c r="BG168" s="98">
        <v>0.11489728759060719</v>
      </c>
      <c r="BH168" s="98">
        <v>2.5323122373246314E-3</v>
      </c>
      <c r="BI168" s="98">
        <v>0.38282652299794662</v>
      </c>
    </row>
    <row r="169" spans="1:61" x14ac:dyDescent="0.2">
      <c r="A169" s="36">
        <v>163</v>
      </c>
      <c r="B169" s="36">
        <v>3</v>
      </c>
      <c r="C169" s="37" t="s">
        <v>48</v>
      </c>
      <c r="D169" s="37" t="s">
        <v>87</v>
      </c>
      <c r="E169" s="37" t="s">
        <v>233</v>
      </c>
      <c r="F169" s="38">
        <v>10</v>
      </c>
      <c r="G169" s="65">
        <v>17613500</v>
      </c>
      <c r="H169" s="66">
        <v>4324050</v>
      </c>
      <c r="I169" s="36">
        <v>5</v>
      </c>
      <c r="J169" s="39">
        <v>40694</v>
      </c>
      <c r="K169" s="36"/>
      <c r="L169" s="36">
        <v>139.80000000000001</v>
      </c>
      <c r="M169" s="36">
        <v>133.5</v>
      </c>
      <c r="N169" s="36">
        <v>0.73929999999999996</v>
      </c>
      <c r="O169" s="36">
        <v>10.455299999999999</v>
      </c>
      <c r="P169" s="36">
        <v>7.6430999999999996</v>
      </c>
      <c r="Q169" s="36">
        <f t="shared" si="81"/>
        <v>6.9037999999999995</v>
      </c>
      <c r="R169" s="36">
        <v>0.74260000000000004</v>
      </c>
      <c r="S169" s="36">
        <v>10.385300000000001</v>
      </c>
      <c r="T169" s="36">
        <v>7.4966999999999997</v>
      </c>
      <c r="U169" s="36">
        <f t="shared" si="82"/>
        <v>6.7540999999999993</v>
      </c>
      <c r="V169" s="20">
        <f t="shared" si="83"/>
        <v>33.968417931575374</v>
      </c>
      <c r="W169" s="20">
        <f t="shared" si="84"/>
        <v>34.964806023899172</v>
      </c>
      <c r="X169" s="21">
        <f t="shared" si="68"/>
        <v>0.9279174953825986</v>
      </c>
      <c r="Y169" s="21">
        <f t="shared" si="69"/>
        <v>0.91391562061152221</v>
      </c>
      <c r="Z169" s="36">
        <v>12.6</v>
      </c>
      <c r="AA169" s="36">
        <v>2.2448000000000001</v>
      </c>
      <c r="AB169" s="40">
        <f t="shared" si="70"/>
        <v>8.1944344409887044</v>
      </c>
      <c r="AC169" s="40">
        <v>0.78600000000000003</v>
      </c>
      <c r="AD169" s="40">
        <f t="shared" si="71"/>
        <v>9.5918761161650679</v>
      </c>
      <c r="AE169" s="40">
        <v>12.209899999999999</v>
      </c>
      <c r="AF169" s="40">
        <v>2.2017000000000002</v>
      </c>
      <c r="AG169" s="40">
        <f t="shared" si="72"/>
        <v>7.9407321492879346</v>
      </c>
      <c r="AH169" s="40">
        <v>2.8155000000000001</v>
      </c>
      <c r="AI169" s="40">
        <f t="shared" si="73"/>
        <v>35.456428287314452</v>
      </c>
      <c r="AJ169" s="40">
        <f t="shared" si="74"/>
        <v>0.92373400611247802</v>
      </c>
      <c r="AK169" s="77">
        <f t="shared" si="75"/>
        <v>42.210746873812646</v>
      </c>
      <c r="AL169" s="88">
        <v>0.78500000000000003</v>
      </c>
      <c r="AM169" s="86">
        <f t="shared" si="76"/>
        <v>9.579672711437123</v>
      </c>
      <c r="AN169" s="88">
        <v>0.187</v>
      </c>
      <c r="AO169" s="86">
        <f t="shared" si="77"/>
        <v>2.3549465777758134</v>
      </c>
      <c r="AP169" s="86">
        <f t="shared" si="78"/>
        <v>0.66570807276743116</v>
      </c>
      <c r="AQ169" s="86">
        <f t="shared" si="79"/>
        <v>30.420050323467365</v>
      </c>
      <c r="AR169" s="86">
        <f t="shared" si="80"/>
        <v>138.75962210769066</v>
      </c>
      <c r="AS169" s="73">
        <f t="shared" si="85"/>
        <v>7.6881449786055889</v>
      </c>
      <c r="AT169" s="41">
        <v>7.6821999999999999</v>
      </c>
      <c r="AU169" s="20">
        <v>4.3099999999999996</v>
      </c>
      <c r="AV169" s="20">
        <v>3.49</v>
      </c>
      <c r="AW169" s="51">
        <v>5.7466850000000003</v>
      </c>
      <c r="AX169" s="42">
        <v>0.29715920000000001</v>
      </c>
      <c r="AY169" s="20">
        <f t="shared" si="60"/>
        <v>19.338741657670365</v>
      </c>
      <c r="AZ169" s="20">
        <f t="shared" si="86"/>
        <v>2625.9925941169627</v>
      </c>
      <c r="BA169" s="68">
        <f t="shared" si="87"/>
        <v>135.78921734421175</v>
      </c>
      <c r="BB169" s="97">
        <v>0.36743218428620011</v>
      </c>
      <c r="BC169" s="97">
        <v>0.14369757759261192</v>
      </c>
      <c r="BD169" s="97">
        <v>0.23200000000000001</v>
      </c>
      <c r="BE169" s="97">
        <v>0.18257788185429674</v>
      </c>
      <c r="BF169" s="97">
        <v>8.3370387281100133E-2</v>
      </c>
      <c r="BG169" s="97">
        <v>0.22249555681701624</v>
      </c>
      <c r="BH169" s="97">
        <v>2.6355310713715142E-3</v>
      </c>
      <c r="BI169" s="97">
        <v>0.23044392401234129</v>
      </c>
    </row>
    <row r="170" spans="1:61" x14ac:dyDescent="0.2">
      <c r="A170" s="43">
        <v>164</v>
      </c>
      <c r="B170" s="43">
        <v>7</v>
      </c>
      <c r="C170" s="44" t="s">
        <v>170</v>
      </c>
      <c r="D170" s="44" t="s">
        <v>170</v>
      </c>
      <c r="E170" s="44" t="s">
        <v>240</v>
      </c>
      <c r="F170" s="45">
        <v>2</v>
      </c>
      <c r="G170" s="63">
        <v>17613880</v>
      </c>
      <c r="H170" s="64">
        <v>4324840</v>
      </c>
      <c r="I170" s="43">
        <v>5</v>
      </c>
      <c r="J170" s="46">
        <v>40694</v>
      </c>
      <c r="K170" s="43"/>
      <c r="L170" s="43">
        <v>113.6</v>
      </c>
      <c r="M170" s="43">
        <v>103.5</v>
      </c>
      <c r="N170" s="43">
        <v>0.75390000000000001</v>
      </c>
      <c r="O170" s="43">
        <v>10.679600000000001</v>
      </c>
      <c r="P170" s="43">
        <v>7.1558000000000002</v>
      </c>
      <c r="Q170" s="43">
        <f t="shared" si="81"/>
        <v>6.4019000000000004</v>
      </c>
      <c r="R170" s="43">
        <v>0.76300000000000001</v>
      </c>
      <c r="S170" s="43">
        <v>10.508699999999999</v>
      </c>
      <c r="T170" s="43">
        <v>7.0274999999999999</v>
      </c>
      <c r="U170" s="43">
        <f t="shared" si="82"/>
        <v>6.2645</v>
      </c>
      <c r="V170" s="18">
        <f t="shared" si="83"/>
        <v>40.054870968950148</v>
      </c>
      <c r="W170" s="18">
        <f t="shared" si="84"/>
        <v>40.387488461941054</v>
      </c>
      <c r="X170" s="19">
        <f t="shared" si="68"/>
        <v>0.65308640575933252</v>
      </c>
      <c r="Y170" s="19">
        <f t="shared" si="69"/>
        <v>0.64946262570411584</v>
      </c>
      <c r="Z170" s="43">
        <v>12.4556</v>
      </c>
      <c r="AA170" s="43">
        <v>2.2071000000000001</v>
      </c>
      <c r="AB170" s="47">
        <f t="shared" si="70"/>
        <v>7.4250959871344699</v>
      </c>
      <c r="AC170" s="47">
        <v>0.39300000000000002</v>
      </c>
      <c r="AD170" s="47">
        <f t="shared" si="71"/>
        <v>5.292860869151788</v>
      </c>
      <c r="AE170" s="47">
        <v>12.073600000000001</v>
      </c>
      <c r="AF170" s="47">
        <v>12.191800000000001</v>
      </c>
      <c r="AG170" s="47">
        <f t="shared" si="72"/>
        <v>7.1973761930590854</v>
      </c>
      <c r="AH170" s="47">
        <v>2.1999999999999997</v>
      </c>
      <c r="AI170" s="47">
        <f t="shared" si="73"/>
        <v>30.566694597978746</v>
      </c>
      <c r="AJ170" s="47">
        <f t="shared" si="74"/>
        <v>0.90263691888667708</v>
      </c>
      <c r="AK170" s="78">
        <f t="shared" si="75"/>
        <v>29.311447169880719</v>
      </c>
      <c r="AL170" s="89">
        <v>0.7</v>
      </c>
      <c r="AM170" s="87">
        <f t="shared" si="76"/>
        <v>9.4274875531965669</v>
      </c>
      <c r="AN170" s="89">
        <v>0.58799999999999997</v>
      </c>
      <c r="AO170" s="87">
        <f t="shared" si="77"/>
        <v>8.1696438289143192</v>
      </c>
      <c r="AP170" s="87">
        <f t="shared" si="78"/>
        <v>0.85771392873373964</v>
      </c>
      <c r="AQ170" s="87">
        <f t="shared" si="79"/>
        <v>27.852657012920371</v>
      </c>
      <c r="AR170" s="87">
        <f t="shared" si="80"/>
        <v>105.23752601514333</v>
      </c>
      <c r="AS170" s="74">
        <f t="shared" si="85"/>
        <v>8.3875009976853683</v>
      </c>
      <c r="AT170" s="48">
        <v>8.3866999999999994</v>
      </c>
      <c r="AU170" s="18">
        <v>4.32</v>
      </c>
      <c r="AV170" s="18">
        <v>3.96</v>
      </c>
      <c r="AW170" s="50">
        <v>8.0272380000000005</v>
      </c>
      <c r="AX170" s="49">
        <v>0.51794220000000002</v>
      </c>
      <c r="AY170" s="18">
        <f t="shared" si="60"/>
        <v>15.498327805689515</v>
      </c>
      <c r="AZ170" s="18">
        <f t="shared" si="86"/>
        <v>2606.6955343159275</v>
      </c>
      <c r="BA170" s="69">
        <f t="shared" si="87"/>
        <v>168.19205058748315</v>
      </c>
      <c r="BB170" s="98">
        <v>0.33378905533944531</v>
      </c>
      <c r="BC170" s="98">
        <v>0.28241662644162074</v>
      </c>
      <c r="BD170" s="98">
        <v>0.106</v>
      </c>
      <c r="BE170" s="98">
        <v>0.26384925671336618</v>
      </c>
      <c r="BF170" s="98">
        <v>8.6232833794685396E-2</v>
      </c>
      <c r="BG170" s="98">
        <v>1.4179315737460813E-2</v>
      </c>
      <c r="BH170" s="98">
        <v>3.5922408242067402E-3</v>
      </c>
      <c r="BI170" s="98">
        <v>0.11829831559651856</v>
      </c>
    </row>
    <row r="171" spans="1:61" x14ac:dyDescent="0.2">
      <c r="A171" s="36">
        <v>165</v>
      </c>
      <c r="B171" s="36">
        <v>3</v>
      </c>
      <c r="C171" s="37" t="s">
        <v>171</v>
      </c>
      <c r="D171" s="37" t="s">
        <v>85</v>
      </c>
      <c r="E171" s="37" t="s">
        <v>234</v>
      </c>
      <c r="F171" s="38">
        <v>9</v>
      </c>
      <c r="G171" s="65">
        <v>17613550</v>
      </c>
      <c r="H171" s="66">
        <v>4324100</v>
      </c>
      <c r="I171" s="36">
        <v>5</v>
      </c>
      <c r="J171" s="39">
        <v>40694</v>
      </c>
      <c r="K171" s="36"/>
      <c r="L171" s="36">
        <v>147.69999999999999</v>
      </c>
      <c r="M171" s="36">
        <v>131.4</v>
      </c>
      <c r="N171" s="36">
        <v>0.73870000000000002</v>
      </c>
      <c r="O171" s="36">
        <v>10.976900000000001</v>
      </c>
      <c r="P171" s="36">
        <v>7.7869999999999999</v>
      </c>
      <c r="Q171" s="36">
        <f t="shared" si="81"/>
        <v>7.0483000000000002</v>
      </c>
      <c r="R171" s="36">
        <v>0.73099999999999998</v>
      </c>
      <c r="S171" s="36">
        <v>10.777799999999999</v>
      </c>
      <c r="T171" s="36">
        <v>7.5332999999999997</v>
      </c>
      <c r="U171" s="36">
        <f t="shared" si="82"/>
        <v>6.8022999999999998</v>
      </c>
      <c r="V171" s="20">
        <f t="shared" si="83"/>
        <v>35.789703832593908</v>
      </c>
      <c r="W171" s="20">
        <f t="shared" si="84"/>
        <v>36.88600642060532</v>
      </c>
      <c r="X171" s="21">
        <f t="shared" si="68"/>
        <v>0.88812978067338544</v>
      </c>
      <c r="Y171" s="21">
        <f t="shared" si="69"/>
        <v>0.8729661848771012</v>
      </c>
      <c r="Z171" s="36">
        <v>11.7119</v>
      </c>
      <c r="AA171" s="36">
        <v>2.2138</v>
      </c>
      <c r="AB171" s="40">
        <f t="shared" si="70"/>
        <v>7.3918478140251267</v>
      </c>
      <c r="AC171" s="40">
        <v>0.872</v>
      </c>
      <c r="AD171" s="40">
        <f t="shared" si="71"/>
        <v>11.796779667804939</v>
      </c>
      <c r="AE171" s="40">
        <v>12.332700000000001</v>
      </c>
      <c r="AF171" s="40">
        <v>1.806</v>
      </c>
      <c r="AG171" s="40">
        <f t="shared" si="72"/>
        <v>7.7836594861660098</v>
      </c>
      <c r="AH171" s="40">
        <v>2.9589999999999996</v>
      </c>
      <c r="AI171" s="40">
        <f t="shared" si="73"/>
        <v>38.015537617737081</v>
      </c>
      <c r="AJ171" s="40">
        <f t="shared" si="74"/>
        <v>0.93638421249757642</v>
      </c>
      <c r="AK171" s="77">
        <f t="shared" si="75"/>
        <v>40.871587678157901</v>
      </c>
      <c r="AL171" s="88">
        <v>0.45</v>
      </c>
      <c r="AM171" s="86">
        <f t="shared" si="76"/>
        <v>6.0877876726057609</v>
      </c>
      <c r="AN171" s="88">
        <v>0.26800000000000002</v>
      </c>
      <c r="AO171" s="86">
        <f t="shared" si="77"/>
        <v>3.4431105378687188</v>
      </c>
      <c r="AP171" s="86">
        <f t="shared" si="78"/>
        <v>0.84193145768553923</v>
      </c>
      <c r="AQ171" s="86">
        <f t="shared" si="79"/>
        <v>36.74888462718809</v>
      </c>
      <c r="AR171" s="86">
        <f t="shared" si="80"/>
        <v>111.21858008152905</v>
      </c>
      <c r="AS171" s="73">
        <f t="shared" si="85"/>
        <v>7.9221733825323781</v>
      </c>
      <c r="AT171" s="41">
        <v>7.9321999999999999</v>
      </c>
      <c r="AU171" s="20">
        <v>4.67</v>
      </c>
      <c r="AV171" s="20">
        <v>3.55</v>
      </c>
      <c r="AW171" s="51">
        <v>5.333564</v>
      </c>
      <c r="AX171" s="42">
        <v>0.31015619999999999</v>
      </c>
      <c r="AY171" s="20">
        <f t="shared" si="60"/>
        <v>17.196380404454271</v>
      </c>
      <c r="AZ171" s="20">
        <f t="shared" si="86"/>
        <v>2328.0105084389256</v>
      </c>
      <c r="BA171" s="68">
        <f t="shared" si="87"/>
        <v>135.37793731498957</v>
      </c>
      <c r="BB171" s="97">
        <v>0.32942148230737978</v>
      </c>
      <c r="BC171" s="97">
        <v>0.17955598830110814</v>
      </c>
      <c r="BD171" s="97">
        <v>0.28699999999999998</v>
      </c>
      <c r="BE171" s="97">
        <v>0.18389811782718368</v>
      </c>
      <c r="BF171" s="97">
        <v>0.10359632102109075</v>
      </c>
      <c r="BG171" s="97">
        <v>0.37591995161407538</v>
      </c>
      <c r="BH171" s="97">
        <v>4.0986206511974509E-3</v>
      </c>
      <c r="BI171" s="97">
        <v>0.27879620492046842</v>
      </c>
    </row>
    <row r="172" spans="1:61" x14ac:dyDescent="0.2">
      <c r="A172" s="43">
        <v>166</v>
      </c>
      <c r="B172" s="43">
        <v>7</v>
      </c>
      <c r="C172" s="44" t="s">
        <v>96</v>
      </c>
      <c r="D172" s="44" t="s">
        <v>96</v>
      </c>
      <c r="E172" s="44" t="s">
        <v>241</v>
      </c>
      <c r="F172" s="45">
        <v>6</v>
      </c>
      <c r="G172" s="63">
        <v>17613920</v>
      </c>
      <c r="H172" s="64">
        <v>4324680</v>
      </c>
      <c r="I172" s="43">
        <v>5</v>
      </c>
      <c r="J172" s="46">
        <v>40696</v>
      </c>
      <c r="K172" s="43"/>
      <c r="L172" s="43">
        <v>163</v>
      </c>
      <c r="M172" s="43">
        <v>155.9</v>
      </c>
      <c r="N172" s="43">
        <v>0.74680000000000002</v>
      </c>
      <c r="O172" s="43">
        <v>10.7339</v>
      </c>
      <c r="P172" s="43">
        <v>8.0614000000000008</v>
      </c>
      <c r="Q172" s="43">
        <f t="shared" si="81"/>
        <v>7.3146000000000004</v>
      </c>
      <c r="R172" s="43">
        <v>0.75490000000000002</v>
      </c>
      <c r="S172" s="43">
        <v>10.819000000000001</v>
      </c>
      <c r="T172" s="43">
        <v>8.0444999999999993</v>
      </c>
      <c r="U172" s="43">
        <f t="shared" si="82"/>
        <v>7.2895999999999992</v>
      </c>
      <c r="V172" s="18">
        <f t="shared" si="83"/>
        <v>31.85515050447647</v>
      </c>
      <c r="W172" s="18">
        <f t="shared" si="84"/>
        <v>32.622238654219444</v>
      </c>
      <c r="X172" s="19">
        <f t="shared" si="68"/>
        <v>1.118292845931802</v>
      </c>
      <c r="Y172" s="19">
        <f t="shared" si="69"/>
        <v>1.1057045256639149</v>
      </c>
      <c r="Z172" s="43">
        <v>12.1462</v>
      </c>
      <c r="AA172" s="43">
        <v>2.2008999999999999</v>
      </c>
      <c r="AB172" s="47">
        <f t="shared" si="70"/>
        <v>8.1838376485811981</v>
      </c>
      <c r="AC172" s="47">
        <v>0.82899999999999996</v>
      </c>
      <c r="AD172" s="47">
        <f t="shared" si="71"/>
        <v>10.129721966609646</v>
      </c>
      <c r="AE172" s="47">
        <v>12.121</v>
      </c>
      <c r="AF172" s="47">
        <v>2.1833999999999998</v>
      </c>
      <c r="AG172" s="47">
        <f t="shared" si="72"/>
        <v>8.166858452722062</v>
      </c>
      <c r="AH172" s="47">
        <v>5.4020000000000001</v>
      </c>
      <c r="AI172" s="47">
        <f t="shared" si="73"/>
        <v>66.145385416830408</v>
      </c>
      <c r="AJ172" s="47">
        <f t="shared" si="74"/>
        <v>2.0005594089364558</v>
      </c>
      <c r="AK172" s="78">
        <f t="shared" si="75"/>
        <v>110.60137961602831</v>
      </c>
      <c r="AL172" s="89">
        <v>0.254</v>
      </c>
      <c r="AM172" s="87">
        <f t="shared" si="76"/>
        <v>3.1036783830142949</v>
      </c>
      <c r="AN172" s="89">
        <v>0.91800000000000004</v>
      </c>
      <c r="AO172" s="87">
        <f t="shared" si="77"/>
        <v>11.240552353322901</v>
      </c>
      <c r="AP172" s="87">
        <f t="shared" si="78"/>
        <v>2.2911620507331918</v>
      </c>
      <c r="AQ172" s="87">
        <f t="shared" si="79"/>
        <v>126.66741242625532</v>
      </c>
      <c r="AR172" s="87">
        <f t="shared" si="80"/>
        <v>87.316364562526672</v>
      </c>
      <c r="AS172" s="74">
        <f t="shared" si="85"/>
        <v>7.4208461369622496</v>
      </c>
      <c r="AT172" s="48">
        <v>7.4221000000000004</v>
      </c>
      <c r="AU172" s="18">
        <v>4.6900000000000004</v>
      </c>
      <c r="AV172" s="18">
        <v>3.69</v>
      </c>
      <c r="AW172" s="50">
        <v>4.6097900000000003</v>
      </c>
      <c r="AX172" s="49">
        <v>0.33606649999999999</v>
      </c>
      <c r="AY172" s="18">
        <f t="shared" si="60"/>
        <v>13.716898292451049</v>
      </c>
      <c r="AZ172" s="18">
        <f t="shared" si="86"/>
        <v>2548.5328326801291</v>
      </c>
      <c r="BA172" s="69">
        <f t="shared" si="87"/>
        <v>185.79512498701601</v>
      </c>
      <c r="BB172" s="98">
        <v>0.4512264563018728</v>
      </c>
      <c r="BC172" s="98">
        <v>0.32625520291872062</v>
      </c>
      <c r="BD172" s="98">
        <v>0.44</v>
      </c>
      <c r="BE172" s="98">
        <v>0.21302914757544114</v>
      </c>
      <c r="BF172" s="98">
        <v>0.14622816797866339</v>
      </c>
      <c r="BG172" s="98">
        <v>0.19390059648689506</v>
      </c>
      <c r="BH172" s="98">
        <v>3.9303112142214519E-3</v>
      </c>
      <c r="BI172" s="98">
        <v>0.42749952815675835</v>
      </c>
    </row>
    <row r="173" spans="1:61" x14ac:dyDescent="0.2">
      <c r="A173" s="36">
        <v>167</v>
      </c>
      <c r="B173" s="36">
        <v>3</v>
      </c>
      <c r="C173" s="37" t="s">
        <v>172</v>
      </c>
      <c r="D173" s="37" t="s">
        <v>60</v>
      </c>
      <c r="E173" s="37" t="s">
        <v>235</v>
      </c>
      <c r="F173" s="38">
        <v>6</v>
      </c>
      <c r="G173" s="65">
        <v>17613600</v>
      </c>
      <c r="H173" s="66">
        <v>4324250</v>
      </c>
      <c r="I173" s="36">
        <v>5</v>
      </c>
      <c r="J173" s="39">
        <v>40695</v>
      </c>
      <c r="K173" s="36"/>
      <c r="L173" s="36">
        <v>124.9</v>
      </c>
      <c r="M173" s="36">
        <v>113.6</v>
      </c>
      <c r="N173" s="36">
        <v>0.745</v>
      </c>
      <c r="O173" s="36">
        <v>10.814</v>
      </c>
      <c r="P173" s="36">
        <v>7.4801000000000002</v>
      </c>
      <c r="Q173" s="36">
        <f t="shared" si="81"/>
        <v>6.7351000000000001</v>
      </c>
      <c r="R173" s="36">
        <v>0.74239999999999995</v>
      </c>
      <c r="S173" s="36">
        <v>10.6844</v>
      </c>
      <c r="T173" s="36">
        <v>7.3125999999999998</v>
      </c>
      <c r="U173" s="36">
        <f t="shared" si="82"/>
        <v>6.5701999999999998</v>
      </c>
      <c r="V173" s="20">
        <f t="shared" si="83"/>
        <v>37.718697984094689</v>
      </c>
      <c r="W173" s="20">
        <f t="shared" si="84"/>
        <v>38.506607764591372</v>
      </c>
      <c r="X173" s="21">
        <f t="shared" si="68"/>
        <v>0.7447532535796676</v>
      </c>
      <c r="Y173" s="21">
        <f t="shared" si="69"/>
        <v>0.73533151136235997</v>
      </c>
      <c r="Z173" s="36">
        <v>12.2628</v>
      </c>
      <c r="AA173" s="36">
        <v>2.1615000000000002</v>
      </c>
      <c r="AB173" s="40">
        <f t="shared" si="70"/>
        <v>7.5408117030436896</v>
      </c>
      <c r="AC173" s="40">
        <v>1.2130000000000001</v>
      </c>
      <c r="AD173" s="40">
        <f t="shared" si="71"/>
        <v>16.085801472942208</v>
      </c>
      <c r="AE173" s="40">
        <v>12.141500000000001</v>
      </c>
      <c r="AF173" s="40">
        <v>2.0758000000000001</v>
      </c>
      <c r="AG173" s="40">
        <f t="shared" si="72"/>
        <v>7.4662202182621389</v>
      </c>
      <c r="AH173" s="40">
        <v>3.9464999999999999</v>
      </c>
      <c r="AI173" s="40">
        <f t="shared" si="73"/>
        <v>52.858071214494657</v>
      </c>
      <c r="AJ173" s="40">
        <f t="shared" si="74"/>
        <v>1.3132953479125875</v>
      </c>
      <c r="AK173" s="77">
        <f t="shared" si="75"/>
        <v>48.285372652285972</v>
      </c>
      <c r="AL173" s="88">
        <v>0.442</v>
      </c>
      <c r="AM173" s="86">
        <f t="shared" si="76"/>
        <v>5.8614379645840522</v>
      </c>
      <c r="AN173" s="88">
        <v>0.28799999999999998</v>
      </c>
      <c r="AO173" s="86">
        <f t="shared" si="77"/>
        <v>3.8573734979790859</v>
      </c>
      <c r="AP173" s="86">
        <f t="shared" si="78"/>
        <v>1.2417216169624101</v>
      </c>
      <c r="AQ173" s="86">
        <f t="shared" si="79"/>
        <v>45.65385166461413</v>
      </c>
      <c r="AR173" s="86">
        <f t="shared" si="80"/>
        <v>105.76407223426345</v>
      </c>
      <c r="AS173" s="73">
        <f t="shared" si="85"/>
        <v>8.130954917658519</v>
      </c>
      <c r="AT173" s="41">
        <v>8.1349999999999998</v>
      </c>
      <c r="AU173" s="20">
        <v>4.3</v>
      </c>
      <c r="AV173" s="20">
        <v>3.74</v>
      </c>
      <c r="AW173" s="51">
        <v>6.4844860000000004</v>
      </c>
      <c r="AX173" s="42">
        <v>0.417661</v>
      </c>
      <c r="AY173" s="20">
        <f t="shared" si="60"/>
        <v>15.525715831739138</v>
      </c>
      <c r="AZ173" s="20">
        <f t="shared" si="86"/>
        <v>2384.1234453940319</v>
      </c>
      <c r="BA173" s="68">
        <f t="shared" si="87"/>
        <v>153.55964718355733</v>
      </c>
      <c r="BB173" s="97">
        <v>0.29546613228882046</v>
      </c>
      <c r="BC173" s="97">
        <v>0.16506874391220036</v>
      </c>
      <c r="BD173" s="97">
        <v>0.30599999999999999</v>
      </c>
      <c r="BE173" s="97">
        <v>0.27782894661167118</v>
      </c>
      <c r="BF173" s="97">
        <v>0.13338718444635284</v>
      </c>
      <c r="BG173" s="97">
        <v>0.38675249880414175</v>
      </c>
      <c r="BH173" s="97">
        <v>4.0786388555431995E-3</v>
      </c>
      <c r="BI173" s="97">
        <v>0.30524446415335182</v>
      </c>
    </row>
    <row r="174" spans="1:61" x14ac:dyDescent="0.2">
      <c r="A174" s="43">
        <v>168</v>
      </c>
      <c r="B174" s="43">
        <v>7</v>
      </c>
      <c r="C174" s="44" t="s">
        <v>173</v>
      </c>
      <c r="D174" s="44" t="s">
        <v>173</v>
      </c>
      <c r="E174" s="44" t="s">
        <v>244</v>
      </c>
      <c r="F174" s="45">
        <v>8</v>
      </c>
      <c r="G174" s="63">
        <v>17614040</v>
      </c>
      <c r="H174" s="64">
        <v>4324600</v>
      </c>
      <c r="I174" s="43">
        <v>5</v>
      </c>
      <c r="J174" s="46">
        <v>40697</v>
      </c>
      <c r="K174" s="43" t="s">
        <v>184</v>
      </c>
      <c r="L174" s="43">
        <v>159.30000000000001</v>
      </c>
      <c r="M174" s="43">
        <v>146.1</v>
      </c>
      <c r="N174" s="43">
        <v>0.76280000000000003</v>
      </c>
      <c r="O174" s="43">
        <v>10.479699999999999</v>
      </c>
      <c r="P174" s="43">
        <v>7.8791000000000002</v>
      </c>
      <c r="Q174" s="43">
        <f t="shared" si="81"/>
        <v>7.1162999999999998</v>
      </c>
      <c r="R174" s="43">
        <v>0.75800000000000001</v>
      </c>
      <c r="S174" s="43">
        <v>10.9313</v>
      </c>
      <c r="T174" s="43">
        <v>8.0733999999999995</v>
      </c>
      <c r="U174" s="43">
        <f t="shared" si="82"/>
        <v>7.3153999999999995</v>
      </c>
      <c r="V174" s="18">
        <f t="shared" si="83"/>
        <v>32.094430184070148</v>
      </c>
      <c r="W174" s="18">
        <f t="shared" si="84"/>
        <v>33.078407874635232</v>
      </c>
      <c r="X174" s="19">
        <f t="shared" si="68"/>
        <v>1.0443161842218263</v>
      </c>
      <c r="Y174" s="19">
        <f t="shared" si="69"/>
        <v>1.0291836431069257</v>
      </c>
      <c r="Z174" s="43">
        <v>12.106400000000001</v>
      </c>
      <c r="AA174" s="43">
        <v>2.1097999999999999</v>
      </c>
      <c r="AB174" s="47">
        <f t="shared" si="70"/>
        <v>8.1017956290651618</v>
      </c>
      <c r="AC174" s="47">
        <v>0.23400000000000001</v>
      </c>
      <c r="AD174" s="47">
        <f t="shared" si="71"/>
        <v>2.8882486144247568</v>
      </c>
      <c r="AE174" s="47">
        <v>12.025499999999999</v>
      </c>
      <c r="AF174" s="47">
        <v>2.1995</v>
      </c>
      <c r="AG174" s="47">
        <f t="shared" si="72"/>
        <v>8.0476560610357399</v>
      </c>
      <c r="AH174" s="47">
        <v>1.903</v>
      </c>
      <c r="AI174" s="47">
        <f t="shared" si="73"/>
        <v>23.646636804146457</v>
      </c>
      <c r="AJ174" s="47">
        <f t="shared" si="74"/>
        <v>0.74137100677577494</v>
      </c>
      <c r="AK174" s="78">
        <f t="shared" si="75"/>
        <v>38.150345682367067</v>
      </c>
      <c r="AL174" s="89">
        <v>0.99399999999999999</v>
      </c>
      <c r="AM174" s="87">
        <f t="shared" si="76"/>
        <v>12.268885139906871</v>
      </c>
      <c r="AN174" s="89">
        <v>1.2390000000000001</v>
      </c>
      <c r="AO174" s="87">
        <f t="shared" si="77"/>
        <v>15.395787178317109</v>
      </c>
      <c r="AP174" s="87">
        <f t="shared" si="78"/>
        <v>0.85304607957614054</v>
      </c>
      <c r="AQ174" s="87">
        <f t="shared" si="79"/>
        <v>43.897053595812636</v>
      </c>
      <c r="AR174" s="87">
        <f t="shared" si="80"/>
        <v>86.908670530922038</v>
      </c>
      <c r="AS174" s="74">
        <f t="shared" si="85"/>
        <v>7.4714301336905713</v>
      </c>
      <c r="AT174" s="48">
        <v>7.4729999999999999</v>
      </c>
      <c r="AU174" s="18">
        <v>4.95</v>
      </c>
      <c r="AV174" s="18">
        <v>3.73</v>
      </c>
      <c r="AW174" s="50">
        <v>3.8784909999999999</v>
      </c>
      <c r="AX174" s="49">
        <v>0.24518989999999999</v>
      </c>
      <c r="AY174" s="18">
        <f t="shared" si="60"/>
        <v>15.818314702196135</v>
      </c>
      <c r="AZ174" s="18">
        <f t="shared" si="86"/>
        <v>1995.8397485687115</v>
      </c>
      <c r="BA174" s="69">
        <f t="shared" si="87"/>
        <v>126.17271726751142</v>
      </c>
      <c r="BB174" s="98">
        <v>0.46841054347374289</v>
      </c>
      <c r="BC174" s="98">
        <v>0.15837337851973696</v>
      </c>
      <c r="BD174" s="98">
        <v>0.14599999999999999</v>
      </c>
      <c r="BE174" s="98">
        <v>0.14576753659347141</v>
      </c>
      <c r="BF174" s="98">
        <v>4.9392538620259711E-2</v>
      </c>
      <c r="BG174" s="98">
        <v>3.3116778155155881E-2</v>
      </c>
      <c r="BH174" s="98">
        <v>1.2162515141258543E-3</v>
      </c>
      <c r="BI174" s="98">
        <v>0.13607989524079983</v>
      </c>
    </row>
    <row r="175" spans="1:61" x14ac:dyDescent="0.2">
      <c r="A175" s="36">
        <v>169</v>
      </c>
      <c r="B175" s="36">
        <v>3</v>
      </c>
      <c r="C175" s="37" t="s">
        <v>174</v>
      </c>
      <c r="D175" s="37" t="s">
        <v>270</v>
      </c>
      <c r="E175" s="37" t="s">
        <v>232</v>
      </c>
      <c r="F175" s="38">
        <v>2</v>
      </c>
      <c r="G175" s="65">
        <v>17613450</v>
      </c>
      <c r="H175" s="66">
        <v>4324450</v>
      </c>
      <c r="I175" s="36">
        <v>5</v>
      </c>
      <c r="J175" s="39">
        <v>40694</v>
      </c>
      <c r="K175" s="36"/>
      <c r="L175" s="36">
        <v>88.6</v>
      </c>
      <c r="M175" s="36">
        <v>72.099999999999994</v>
      </c>
      <c r="N175" s="36">
        <v>0.76160000000000005</v>
      </c>
      <c r="O175" s="36">
        <v>10.4872</v>
      </c>
      <c r="P175" s="36">
        <v>6.6893000000000002</v>
      </c>
      <c r="Q175" s="36">
        <f t="shared" si="81"/>
        <v>5.9276999999999997</v>
      </c>
      <c r="R175" s="36">
        <v>0.75560000000000005</v>
      </c>
      <c r="S175" s="36">
        <v>10.5329</v>
      </c>
      <c r="T175" s="36">
        <v>6.5328999999999997</v>
      </c>
      <c r="U175" s="36">
        <f t="shared" si="82"/>
        <v>5.7772999999999994</v>
      </c>
      <c r="V175" s="20">
        <f t="shared" si="83"/>
        <v>43.476809825310859</v>
      </c>
      <c r="W175" s="20">
        <f t="shared" si="84"/>
        <v>45.149958700832634</v>
      </c>
      <c r="X175" s="21">
        <f t="shared" si="68"/>
        <v>0.4289812643784302</v>
      </c>
      <c r="Y175" s="21">
        <f t="shared" si="69"/>
        <v>0.41628294501789126</v>
      </c>
      <c r="Z175" s="36">
        <v>12.180999999999999</v>
      </c>
      <c r="AA175" s="36">
        <v>2.1065999999999998</v>
      </c>
      <c r="AB175" s="40">
        <f t="shared" si="70"/>
        <v>6.6812835306515757</v>
      </c>
      <c r="AC175" s="40">
        <v>2.0840000000000001</v>
      </c>
      <c r="AD175" s="40">
        <f t="shared" si="71"/>
        <v>31.191611468653889</v>
      </c>
      <c r="AE175" s="40">
        <v>12.1111</v>
      </c>
      <c r="AF175" s="40">
        <v>1.921</v>
      </c>
      <c r="AG175" s="40">
        <f t="shared" si="72"/>
        <v>6.6429433517834591</v>
      </c>
      <c r="AH175" s="40">
        <v>6.8530000000000006</v>
      </c>
      <c r="AI175" s="40">
        <f t="shared" si="73"/>
        <v>103.16210205465846</v>
      </c>
      <c r="AJ175" s="40">
        <f t="shared" si="74"/>
        <v>2.5703746637858775</v>
      </c>
      <c r="AK175" s="77">
        <f t="shared" si="75"/>
        <v>53.500156742007867</v>
      </c>
      <c r="AL175" s="88">
        <v>0.35199999999999998</v>
      </c>
      <c r="AM175" s="86">
        <f t="shared" si="76"/>
        <v>5.2684487701373168</v>
      </c>
      <c r="AN175" s="88">
        <v>0.435</v>
      </c>
      <c r="AO175" s="86">
        <f t="shared" si="77"/>
        <v>6.5483021149535139</v>
      </c>
      <c r="AP175" s="86">
        <f t="shared" si="78"/>
        <v>2.6160837118150275</v>
      </c>
      <c r="AQ175" s="86">
        <f t="shared" si="79"/>
        <v>54.451551598384803</v>
      </c>
      <c r="AR175" s="86">
        <f t="shared" si="80"/>
        <v>98.252768142597503</v>
      </c>
      <c r="AS175" s="73">
        <f t="shared" si="85"/>
        <v>9.1157634188981014</v>
      </c>
      <c r="AT175" s="41">
        <v>9.1135999999999999</v>
      </c>
      <c r="AU175" s="20">
        <v>4.5599999999999996</v>
      </c>
      <c r="AV175" s="20">
        <v>3.91</v>
      </c>
      <c r="AW175" s="51">
        <v>10.439902500000001</v>
      </c>
      <c r="AX175" s="42">
        <v>0.83508670000000007</v>
      </c>
      <c r="AY175" s="20">
        <v>12.498323303371219</v>
      </c>
      <c r="AZ175" s="20">
        <f t="shared" si="86"/>
        <v>2172.9766791998227</v>
      </c>
      <c r="BA175" s="68">
        <f t="shared" si="87"/>
        <v>173.81617541063616</v>
      </c>
      <c r="BB175" s="97">
        <v>0.42350426128564633</v>
      </c>
      <c r="BC175" s="97">
        <v>2.2151908147174018</v>
      </c>
      <c r="BD175" s="97">
        <v>0.63700000000000001</v>
      </c>
      <c r="BE175" s="97">
        <v>0.35473495466793731</v>
      </c>
      <c r="BF175" s="97">
        <v>0.39282048481011306</v>
      </c>
      <c r="BG175" s="97">
        <v>0.70803346299081249</v>
      </c>
      <c r="BH175" s="97">
        <v>9.9994108210722018E-3</v>
      </c>
      <c r="BI175" s="97">
        <v>0.61270992339999408</v>
      </c>
    </row>
    <row r="176" spans="1:61" x14ac:dyDescent="0.2">
      <c r="A176" s="43">
        <v>170</v>
      </c>
      <c r="B176" s="43">
        <v>7</v>
      </c>
      <c r="C176" s="44" t="s">
        <v>175</v>
      </c>
      <c r="D176" s="44" t="s">
        <v>175</v>
      </c>
      <c r="E176" s="44" t="s">
        <v>238</v>
      </c>
      <c r="F176" s="45">
        <v>1</v>
      </c>
      <c r="G176" s="63">
        <v>17613800</v>
      </c>
      <c r="H176" s="64">
        <v>4324880</v>
      </c>
      <c r="I176" s="43">
        <v>5</v>
      </c>
      <c r="J176" s="46">
        <v>40694</v>
      </c>
      <c r="K176" s="43"/>
      <c r="L176" s="43">
        <v>120.7</v>
      </c>
      <c r="M176" s="43">
        <v>98.6</v>
      </c>
      <c r="N176" s="43">
        <v>0.75900000000000001</v>
      </c>
      <c r="O176" s="43">
        <v>10.873699999999999</v>
      </c>
      <c r="P176" s="43">
        <v>7.3277000000000001</v>
      </c>
      <c r="Q176" s="43">
        <f t="shared" si="81"/>
        <v>6.5686999999999998</v>
      </c>
      <c r="R176" s="43">
        <v>0.75970000000000004</v>
      </c>
      <c r="S176" s="43">
        <v>10.8165</v>
      </c>
      <c r="T176" s="43">
        <v>7.1546000000000003</v>
      </c>
      <c r="U176" s="43">
        <f t="shared" si="82"/>
        <v>6.3948999999999998</v>
      </c>
      <c r="V176" s="18">
        <f t="shared" si="83"/>
        <v>39.590939606573663</v>
      </c>
      <c r="W176" s="18">
        <f t="shared" si="84"/>
        <v>40.878287801044699</v>
      </c>
      <c r="X176" s="19">
        <f t="shared" si="68"/>
        <v>0.62698245839914069</v>
      </c>
      <c r="Y176" s="19">
        <f t="shared" si="69"/>
        <v>0.61362113924389394</v>
      </c>
      <c r="Z176" s="43">
        <v>11.369</v>
      </c>
      <c r="AA176" s="43">
        <v>1.7627999999999999</v>
      </c>
      <c r="AB176" s="47">
        <f t="shared" si="70"/>
        <v>6.7215474598992282</v>
      </c>
      <c r="AC176" s="47">
        <v>1.413</v>
      </c>
      <c r="AD176" s="47">
        <f t="shared" si="71"/>
        <v>21.021944848711733</v>
      </c>
      <c r="AE176" s="47">
        <v>12.3767</v>
      </c>
      <c r="AF176" s="47">
        <v>1.9077999999999999</v>
      </c>
      <c r="AG176" s="47">
        <f t="shared" si="72"/>
        <v>7.3173169537281009</v>
      </c>
      <c r="AH176" s="47">
        <v>6.492</v>
      </c>
      <c r="AI176" s="47">
        <f t="shared" si="73"/>
        <v>88.721044080130895</v>
      </c>
      <c r="AJ176" s="47">
        <f t="shared" si="74"/>
        <v>2.417824972550684</v>
      </c>
      <c r="AK176" s="78">
        <f t="shared" si="75"/>
        <v>74.181425707444362</v>
      </c>
      <c r="AL176" s="89">
        <v>0.91100000000000003</v>
      </c>
      <c r="AM176" s="87">
        <f t="shared" si="76"/>
        <v>13.553426579742668</v>
      </c>
      <c r="AN176" s="89">
        <v>0.41099999999999998</v>
      </c>
      <c r="AO176" s="87">
        <f t="shared" si="77"/>
        <v>5.61681286459239</v>
      </c>
      <c r="AP176" s="87">
        <f t="shared" si="78"/>
        <v>2.1343744827238882</v>
      </c>
      <c r="AQ176" s="87">
        <f t="shared" si="79"/>
        <v>65.484865083106456</v>
      </c>
      <c r="AR176" s="87">
        <f t="shared" si="80"/>
        <v>113.2802604285756</v>
      </c>
      <c r="AS176" s="74">
        <f t="shared" si="85"/>
        <v>8.4571299003893721</v>
      </c>
      <c r="AT176" s="48">
        <v>8.4564000000000004</v>
      </c>
      <c r="AU176" s="18">
        <v>4.68</v>
      </c>
      <c r="AV176" s="18">
        <v>4</v>
      </c>
      <c r="AW176" s="50">
        <v>9.3029150000000005</v>
      </c>
      <c r="AX176" s="49">
        <v>0.68896840000000004</v>
      </c>
      <c r="AY176" s="18">
        <f>(AW176/AX176)</f>
        <v>13.502672981808745</v>
      </c>
      <c r="AZ176" s="18">
        <f t="shared" si="86"/>
        <v>2854.2326502945548</v>
      </c>
      <c r="BA176" s="69">
        <f t="shared" si="87"/>
        <v>211.38278725552144</v>
      </c>
      <c r="BB176" s="98">
        <v>0.45959172782032842</v>
      </c>
      <c r="BC176" s="98">
        <v>0.68797068917217352</v>
      </c>
      <c r="BD176" s="98">
        <v>0.21</v>
      </c>
      <c r="BE176" s="98">
        <v>0.30011370048172004</v>
      </c>
      <c r="BF176" s="98">
        <v>0.21047788628812567</v>
      </c>
      <c r="BG176" s="98">
        <v>5.4804362315693619E-2</v>
      </c>
      <c r="BH176" s="98">
        <v>7.2701577130618511E-3</v>
      </c>
      <c r="BI176" s="98">
        <v>0.24206616843373316</v>
      </c>
    </row>
    <row r="177" spans="1:61" x14ac:dyDescent="0.2">
      <c r="A177" s="36">
        <v>171</v>
      </c>
      <c r="B177" s="36">
        <v>3</v>
      </c>
      <c r="C177" s="37" t="s">
        <v>102</v>
      </c>
      <c r="D177" s="37" t="s">
        <v>142</v>
      </c>
      <c r="E177" s="37" t="s">
        <v>232</v>
      </c>
      <c r="F177" s="38">
        <v>9</v>
      </c>
      <c r="G177" s="65">
        <v>17613450</v>
      </c>
      <c r="H177" s="66">
        <v>4324100</v>
      </c>
      <c r="I177" s="36">
        <v>5</v>
      </c>
      <c r="J177" s="39">
        <v>40696</v>
      </c>
      <c r="K177" s="36"/>
      <c r="L177" s="36">
        <v>126.5</v>
      </c>
      <c r="M177" s="36">
        <v>121.6</v>
      </c>
      <c r="N177" s="36">
        <v>0.77290000000000003</v>
      </c>
      <c r="O177" s="36">
        <v>10.9497</v>
      </c>
      <c r="P177" s="36">
        <v>7.9684999999999997</v>
      </c>
      <c r="Q177" s="36">
        <f t="shared" si="81"/>
        <v>7.1955999999999998</v>
      </c>
      <c r="R177" s="36">
        <v>0.77229999999999999</v>
      </c>
      <c r="S177" s="36">
        <v>10.4543</v>
      </c>
      <c r="T177" s="36">
        <v>7.4989999999999997</v>
      </c>
      <c r="U177" s="36">
        <f t="shared" si="82"/>
        <v>6.7266999999999992</v>
      </c>
      <c r="V177" s="20">
        <f t="shared" si="83"/>
        <v>34.28495757874645</v>
      </c>
      <c r="W177" s="20">
        <f t="shared" si="84"/>
        <v>35.656141492017646</v>
      </c>
      <c r="X177" s="21">
        <f t="shared" si="68"/>
        <v>0.84115254299204534</v>
      </c>
      <c r="Y177" s="21">
        <f t="shared" si="69"/>
        <v>0.82360138890217405</v>
      </c>
      <c r="Z177" s="36">
        <v>12.7319</v>
      </c>
      <c r="AA177" s="36">
        <v>2.1861999999999999</v>
      </c>
      <c r="AB177" s="40">
        <f t="shared" si="70"/>
        <v>8.1921957213778054</v>
      </c>
      <c r="AC177" s="40">
        <v>0.46600000000000003</v>
      </c>
      <c r="AD177" s="40">
        <f t="shared" si="71"/>
        <v>5.6883406579747309</v>
      </c>
      <c r="AE177" s="40">
        <v>12.000299999999999</v>
      </c>
      <c r="AF177" s="40">
        <v>2.1886000000000001</v>
      </c>
      <c r="AG177" s="40">
        <f t="shared" si="72"/>
        <v>7.7214560525334059</v>
      </c>
      <c r="AH177" s="40">
        <v>2.976</v>
      </c>
      <c r="AI177" s="40">
        <f t="shared" si="73"/>
        <v>38.541953483288637</v>
      </c>
      <c r="AJ177" s="40">
        <f t="shared" si="74"/>
        <v>1.1733433151897823</v>
      </c>
      <c r="AK177" s="77">
        <f t="shared" si="75"/>
        <v>48.318359202469296</v>
      </c>
      <c r="AL177" s="88">
        <v>1.109</v>
      </c>
      <c r="AM177" s="86">
        <f t="shared" si="76"/>
        <v>13.537274226811109</v>
      </c>
      <c r="AN177" s="88">
        <v>0.47899999999999998</v>
      </c>
      <c r="AO177" s="86">
        <f t="shared" si="77"/>
        <v>6.2034931849782433</v>
      </c>
      <c r="AP177" s="86">
        <f t="shared" si="78"/>
        <v>0.91142256369575136</v>
      </c>
      <c r="AQ177" s="86">
        <f t="shared" si="79"/>
        <v>37.53244446683005</v>
      </c>
      <c r="AR177" s="86">
        <f t="shared" si="80"/>
        <v>128.7375759529105</v>
      </c>
      <c r="AS177" s="73">
        <f t="shared" si="85"/>
        <v>7.7707494016382492</v>
      </c>
      <c r="AT177" s="41">
        <v>7.7746000000000004</v>
      </c>
      <c r="AU177" s="20">
        <v>4.28</v>
      </c>
      <c r="AV177" s="20">
        <v>3.45</v>
      </c>
      <c r="AW177" s="51">
        <v>6.8070966666666664</v>
      </c>
      <c r="AX177" s="42">
        <v>0.35300020000000004</v>
      </c>
      <c r="AY177" s="20">
        <v>19.323044699411941</v>
      </c>
      <c r="AZ177" s="20">
        <f t="shared" si="86"/>
        <v>2803.1671345290129</v>
      </c>
      <c r="BA177" s="68">
        <f t="shared" si="87"/>
        <v>145.36572750137262</v>
      </c>
      <c r="BB177" s="97">
        <v>0.44588925903897736</v>
      </c>
      <c r="BC177" s="97">
        <v>0.1271605532896572</v>
      </c>
      <c r="BD177" s="97">
        <v>0.186</v>
      </c>
      <c r="BE177" s="97">
        <v>0.19375172561657736</v>
      </c>
      <c r="BF177" s="97">
        <v>7.4083271138607062E-2</v>
      </c>
      <c r="BG177" s="97">
        <v>0.11397469395932451</v>
      </c>
      <c r="BH177" s="97">
        <v>6.8069337734812593E-3</v>
      </c>
      <c r="BI177" s="97">
        <v>0.1753457938923744</v>
      </c>
    </row>
    <row r="178" spans="1:61" x14ac:dyDescent="0.2">
      <c r="A178" s="43">
        <v>172</v>
      </c>
      <c r="B178" s="43">
        <v>7</v>
      </c>
      <c r="C178" s="44" t="s">
        <v>103</v>
      </c>
      <c r="D178" s="44" t="s">
        <v>103</v>
      </c>
      <c r="E178" s="44" t="s">
        <v>236</v>
      </c>
      <c r="F178" s="45">
        <v>3</v>
      </c>
      <c r="G178" s="63">
        <v>17613720</v>
      </c>
      <c r="H178" s="64">
        <v>4324800</v>
      </c>
      <c r="I178" s="43">
        <v>5</v>
      </c>
      <c r="J178" s="46">
        <v>40694</v>
      </c>
      <c r="K178" s="43" t="s">
        <v>186</v>
      </c>
      <c r="L178" s="43">
        <v>133.19999999999999</v>
      </c>
      <c r="M178" s="43">
        <v>113.5</v>
      </c>
      <c r="N178" s="43">
        <v>0.76470000000000005</v>
      </c>
      <c r="O178" s="43">
        <v>10.6981</v>
      </c>
      <c r="P178" s="43">
        <v>8.2208000000000006</v>
      </c>
      <c r="Q178" s="43">
        <f t="shared" si="81"/>
        <v>7.4561000000000002</v>
      </c>
      <c r="R178" s="43">
        <v>0.75449999999999995</v>
      </c>
      <c r="S178" s="43">
        <v>10.623699999999999</v>
      </c>
      <c r="T178" s="43">
        <v>8.1006</v>
      </c>
      <c r="U178" s="43">
        <f t="shared" si="82"/>
        <v>7.3460999999999999</v>
      </c>
      <c r="V178" s="18">
        <f t="shared" si="83"/>
        <v>30.304446583972855</v>
      </c>
      <c r="W178" s="18">
        <f t="shared" si="84"/>
        <v>30.851774805387951</v>
      </c>
      <c r="X178" s="19">
        <f t="shared" si="68"/>
        <v>0.83267845397042961</v>
      </c>
      <c r="Y178" s="19">
        <f t="shared" si="69"/>
        <v>0.82613932206194385</v>
      </c>
      <c r="Z178" s="43">
        <v>12.3308</v>
      </c>
      <c r="AA178" s="43">
        <v>2.2105000000000001</v>
      </c>
      <c r="AB178" s="47">
        <f t="shared" si="70"/>
        <v>8.5265293522972225</v>
      </c>
      <c r="AC178" s="47">
        <v>0.61</v>
      </c>
      <c r="AD178" s="47">
        <f t="shared" si="71"/>
        <v>7.154141794347467</v>
      </c>
      <c r="AE178" s="47">
        <v>12.0701</v>
      </c>
      <c r="AF178" s="47">
        <v>1.8917999999999999</v>
      </c>
      <c r="AG178" s="47">
        <f t="shared" si="72"/>
        <v>8.3462599292148685</v>
      </c>
      <c r="AH178" s="47">
        <v>2.52</v>
      </c>
      <c r="AI178" s="47">
        <f t="shared" si="73"/>
        <v>30.193164619509474</v>
      </c>
      <c r="AJ178" s="47">
        <f t="shared" si="74"/>
        <v>0.82282224375578594</v>
      </c>
      <c r="AK178" s="78">
        <f t="shared" si="75"/>
        <v>33.988290531694631</v>
      </c>
      <c r="AL178" s="89">
        <v>0.89600000000000002</v>
      </c>
      <c r="AM178" s="87">
        <f t="shared" si="76"/>
        <v>10.508378766779233</v>
      </c>
      <c r="AN178" s="89">
        <v>0.30299999999999999</v>
      </c>
      <c r="AO178" s="87">
        <f t="shared" si="77"/>
        <v>3.6303686030600679</v>
      </c>
      <c r="AP178" s="87">
        <f t="shared" si="78"/>
        <v>0.57717902362295859</v>
      </c>
      <c r="AQ178" s="87">
        <f t="shared" si="79"/>
        <v>23.841514364212287</v>
      </c>
      <c r="AR178" s="87">
        <f t="shared" si="80"/>
        <v>142.55927711837523</v>
      </c>
      <c r="AS178" s="74">
        <f t="shared" si="85"/>
        <v>7.2308435768639141</v>
      </c>
      <c r="AT178" s="48">
        <v>7.2316000000000003</v>
      </c>
      <c r="AU178" s="18">
        <v>4.82</v>
      </c>
      <c r="AV178" s="18">
        <v>3.87</v>
      </c>
      <c r="AW178" s="50">
        <v>4.278092</v>
      </c>
      <c r="AX178" s="49">
        <v>0.24593880000000001</v>
      </c>
      <c r="AY178" s="18">
        <f t="shared" ref="AY178:AY206" si="88">(AW178/AX178)</f>
        <v>17.394945409183098</v>
      </c>
      <c r="AZ178" s="18">
        <f t="shared" si="86"/>
        <v>1767.1500122993125</v>
      </c>
      <c r="BA178" s="69">
        <f t="shared" si="87"/>
        <v>101.58985675036401</v>
      </c>
      <c r="BB178" s="98">
        <v>0.31181423284222387</v>
      </c>
      <c r="BC178" s="98">
        <v>0.3408667877290521</v>
      </c>
      <c r="BD178" s="98">
        <v>0.18</v>
      </c>
      <c r="BE178" s="98">
        <v>0.13170557960275669</v>
      </c>
      <c r="BF178" s="98">
        <v>7.5260363040661193E-2</v>
      </c>
      <c r="BG178" s="98">
        <v>4.4020515439822265E-2</v>
      </c>
      <c r="BH178" s="98">
        <v>8.5846624472693048E-3</v>
      </c>
      <c r="BI178" s="98">
        <v>0.1732929275087309</v>
      </c>
    </row>
    <row r="179" spans="1:61" x14ac:dyDescent="0.2">
      <c r="A179" s="36">
        <v>173</v>
      </c>
      <c r="B179" s="36">
        <v>3</v>
      </c>
      <c r="C179" s="37" t="s">
        <v>176</v>
      </c>
      <c r="D179" s="37" t="s">
        <v>271</v>
      </c>
      <c r="E179" s="37" t="s">
        <v>235</v>
      </c>
      <c r="F179" s="38">
        <v>7</v>
      </c>
      <c r="G179" s="65">
        <v>17613600</v>
      </c>
      <c r="H179" s="66">
        <v>4324200</v>
      </c>
      <c r="I179" s="36">
        <v>5</v>
      </c>
      <c r="J179" s="39">
        <v>40695</v>
      </c>
      <c r="K179" s="36"/>
      <c r="L179" s="36">
        <v>110.6</v>
      </c>
      <c r="M179" s="36">
        <v>107.6</v>
      </c>
      <c r="N179" s="36">
        <v>0.77590000000000003</v>
      </c>
      <c r="O179" s="36">
        <v>10.555099999999999</v>
      </c>
      <c r="P179" s="36">
        <v>7.5888</v>
      </c>
      <c r="Q179" s="36">
        <f t="shared" si="81"/>
        <v>6.8129</v>
      </c>
      <c r="R179" s="36">
        <v>0.73560000000000003</v>
      </c>
      <c r="S179" s="36">
        <v>10.6889</v>
      </c>
      <c r="T179" s="36">
        <v>7.5052000000000003</v>
      </c>
      <c r="U179" s="36">
        <f t="shared" si="82"/>
        <v>6.7696000000000005</v>
      </c>
      <c r="V179" s="20">
        <f t="shared" si="83"/>
        <v>35.453951170524199</v>
      </c>
      <c r="W179" s="20">
        <f t="shared" si="84"/>
        <v>36.667009701653114</v>
      </c>
      <c r="X179" s="21">
        <f t="shared" si="68"/>
        <v>0.7310689320054311</v>
      </c>
      <c r="Y179" s="21">
        <f t="shared" si="69"/>
        <v>0.71732944801075005</v>
      </c>
      <c r="Z179" s="36">
        <v>12.8568</v>
      </c>
      <c r="AA179" s="36">
        <v>2.2181999999999999</v>
      </c>
      <c r="AB179" s="40">
        <f t="shared" si="70"/>
        <v>8.1425958966778627</v>
      </c>
      <c r="AC179" s="40">
        <v>1.466</v>
      </c>
      <c r="AD179" s="40">
        <f t="shared" si="71"/>
        <v>18.004086394587265</v>
      </c>
      <c r="AE179" s="40">
        <v>12.0151</v>
      </c>
      <c r="AF179" s="40">
        <v>1.8207</v>
      </c>
      <c r="AG179" s="40">
        <f t="shared" si="72"/>
        <v>7.6095221173366774</v>
      </c>
      <c r="AH179" s="40">
        <v>2.8939999999999997</v>
      </c>
      <c r="AI179" s="40">
        <f t="shared" si="73"/>
        <v>38.031297568695365</v>
      </c>
      <c r="AJ179" s="40">
        <f t="shared" si="74"/>
        <v>0.71525754193243218</v>
      </c>
      <c r="AK179" s="77">
        <f t="shared" si="75"/>
        <v>25.653764886995873</v>
      </c>
      <c r="AL179" s="88">
        <v>0.36799999999999999</v>
      </c>
      <c r="AM179" s="86">
        <f t="shared" si="76"/>
        <v>4.519443242297486</v>
      </c>
      <c r="AN179" s="88">
        <v>0.252</v>
      </c>
      <c r="AO179" s="86">
        <f t="shared" si="77"/>
        <v>3.3116402858711926</v>
      </c>
      <c r="AP179" s="86">
        <f t="shared" si="78"/>
        <v>0.6721217220600646</v>
      </c>
      <c r="AQ179" s="86">
        <f t="shared" si="79"/>
        <v>24.106635194069046</v>
      </c>
      <c r="AR179" s="86">
        <f t="shared" si="80"/>
        <v>106.41785832187591</v>
      </c>
      <c r="AS179" s="73">
        <f t="shared" si="85"/>
        <v>7.8947796029307495</v>
      </c>
      <c r="AT179" s="41">
        <v>7.8948</v>
      </c>
      <c r="AU179" s="20">
        <v>4.29</v>
      </c>
      <c r="AV179" s="20">
        <v>3.95</v>
      </c>
      <c r="AW179" s="51">
        <v>4.6782300000000001</v>
      </c>
      <c r="AX179" s="42">
        <v>0.30866680000000002</v>
      </c>
      <c r="AY179" s="20">
        <f t="shared" si="88"/>
        <v>15.156246152809437</v>
      </c>
      <c r="AZ179" s="20">
        <f t="shared" si="86"/>
        <v>1677.9160717836655</v>
      </c>
      <c r="BA179" s="68">
        <f t="shared" si="87"/>
        <v>110.70789263162229</v>
      </c>
      <c r="BB179" s="97">
        <v>0.22171072448475776</v>
      </c>
      <c r="BC179" s="97">
        <v>0.12935281115577066</v>
      </c>
      <c r="BD179" s="97">
        <v>0.13800000000000001</v>
      </c>
      <c r="BE179" s="97">
        <v>0.18531580555341681</v>
      </c>
      <c r="BF179" s="97">
        <v>6.6807904366302601E-2</v>
      </c>
      <c r="BG179" s="97">
        <v>7.9232555795967372E-2</v>
      </c>
      <c r="BH179" s="97">
        <v>8.4159122816574294E-3</v>
      </c>
      <c r="BI179" s="97">
        <v>0.1277535484355598</v>
      </c>
    </row>
    <row r="180" spans="1:61" x14ac:dyDescent="0.2">
      <c r="A180" s="43">
        <v>174</v>
      </c>
      <c r="B180" s="43">
        <v>7</v>
      </c>
      <c r="C180" s="44" t="s">
        <v>68</v>
      </c>
      <c r="D180" s="44" t="s">
        <v>68</v>
      </c>
      <c r="E180" s="44" t="s">
        <v>238</v>
      </c>
      <c r="F180" s="45">
        <v>3</v>
      </c>
      <c r="G180" s="63">
        <v>17613800</v>
      </c>
      <c r="H180" s="64">
        <v>4324800</v>
      </c>
      <c r="I180" s="43">
        <v>5</v>
      </c>
      <c r="J180" s="46">
        <v>40694</v>
      </c>
      <c r="K180" s="43"/>
      <c r="L180" s="43">
        <v>96.9</v>
      </c>
      <c r="M180" s="43">
        <v>84.2</v>
      </c>
      <c r="N180" s="43">
        <v>0.74719999999999998</v>
      </c>
      <c r="O180" s="43">
        <v>10.8005</v>
      </c>
      <c r="P180" s="43">
        <v>6.9889000000000001</v>
      </c>
      <c r="Q180" s="43">
        <f t="shared" si="81"/>
        <v>6.2416999999999998</v>
      </c>
      <c r="R180" s="43">
        <v>0.77829999999999999</v>
      </c>
      <c r="S180" s="43">
        <v>10.975899999999999</v>
      </c>
      <c r="T180" s="43">
        <v>6.9596</v>
      </c>
      <c r="U180" s="43">
        <f t="shared" si="82"/>
        <v>6.1813000000000002</v>
      </c>
      <c r="V180" s="18">
        <f t="shared" si="83"/>
        <v>42.209156983472987</v>
      </c>
      <c r="W180" s="18">
        <f t="shared" si="84"/>
        <v>43.682978161244172</v>
      </c>
      <c r="X180" s="19">
        <f t="shared" si="68"/>
        <v>0.51220936652542892</v>
      </c>
      <c r="Y180" s="19">
        <f t="shared" si="69"/>
        <v>0.49914665671823583</v>
      </c>
      <c r="Z180" s="43">
        <v>12.063700000000001</v>
      </c>
      <c r="AA180" s="43">
        <v>2.0062000000000002</v>
      </c>
      <c r="AB180" s="47">
        <f t="shared" si="70"/>
        <v>6.7939165635619867</v>
      </c>
      <c r="AC180" s="47">
        <v>1.4209999999999998</v>
      </c>
      <c r="AD180" s="47">
        <f t="shared" si="71"/>
        <v>20.915770553045807</v>
      </c>
      <c r="AE180" s="47">
        <v>12.3332</v>
      </c>
      <c r="AF180" s="47">
        <v>2.0053000000000001</v>
      </c>
      <c r="AG180" s="47">
        <f t="shared" si="72"/>
        <v>6.9456909374174325</v>
      </c>
      <c r="AH180" s="47">
        <v>5.1585000000000001</v>
      </c>
      <c r="AI180" s="47">
        <f t="shared" si="73"/>
        <v>74.269069074329551</v>
      </c>
      <c r="AJ180" s="47">
        <f t="shared" si="74"/>
        <v>1.9054749471887054</v>
      </c>
      <c r="AK180" s="78">
        <f t="shared" si="75"/>
        <v>47.555572467479955</v>
      </c>
      <c r="AL180" s="89">
        <v>0.67300000000000004</v>
      </c>
      <c r="AM180" s="87">
        <f t="shared" si="76"/>
        <v>9.9059208882475964</v>
      </c>
      <c r="AN180" s="89">
        <v>0.52300000000000002</v>
      </c>
      <c r="AO180" s="87">
        <f t="shared" si="77"/>
        <v>7.529848429945595</v>
      </c>
      <c r="AP180" s="87">
        <f t="shared" si="78"/>
        <v>1.8206152165350624</v>
      </c>
      <c r="AQ180" s="87">
        <f t="shared" si="79"/>
        <v>45.437699925191168</v>
      </c>
      <c r="AR180" s="87">
        <f t="shared" si="80"/>
        <v>104.66104698471898</v>
      </c>
      <c r="AS180" s="74">
        <f t="shared" si="85"/>
        <v>8.8783103877825038</v>
      </c>
      <c r="AT180" s="48">
        <v>8.8763000000000005</v>
      </c>
      <c r="AU180" s="18">
        <v>4.67</v>
      </c>
      <c r="AV180" s="18">
        <v>4.0999999999999996</v>
      </c>
      <c r="AW180" s="50">
        <v>11.349299999999999</v>
      </c>
      <c r="AX180" s="49">
        <v>0.76658579999999998</v>
      </c>
      <c r="AY180" s="18">
        <f t="shared" si="88"/>
        <v>14.80499638787987</v>
      </c>
      <c r="AZ180" s="18">
        <f t="shared" si="86"/>
        <v>2832.482575546137</v>
      </c>
      <c r="BA180" s="69">
        <f t="shared" si="87"/>
        <v>191.31936957883713</v>
      </c>
      <c r="BB180" s="98">
        <v>0.613181726974101</v>
      </c>
      <c r="BC180" s="98">
        <v>1.0718750475466912</v>
      </c>
      <c r="BD180" s="98">
        <v>0.32400000000000001</v>
      </c>
      <c r="BE180" s="98">
        <v>0.38266307276102163</v>
      </c>
      <c r="BF180" s="98">
        <v>0.29229671297256787</v>
      </c>
      <c r="BG180" s="98">
        <v>0.18525885207764173</v>
      </c>
      <c r="BH180" s="98">
        <v>1.3530753472824101E-2</v>
      </c>
      <c r="BI180" s="98">
        <v>0.35488498323321571</v>
      </c>
    </row>
    <row r="181" spans="1:61" x14ac:dyDescent="0.2">
      <c r="A181" s="36">
        <v>175</v>
      </c>
      <c r="B181" s="36">
        <v>3</v>
      </c>
      <c r="C181" s="37" t="s">
        <v>177</v>
      </c>
      <c r="D181" s="37" t="s">
        <v>124</v>
      </c>
      <c r="E181" s="37" t="s">
        <v>234</v>
      </c>
      <c r="F181" s="38">
        <v>14</v>
      </c>
      <c r="G181" s="65">
        <v>17613550</v>
      </c>
      <c r="H181" s="66">
        <v>4323850</v>
      </c>
      <c r="I181" s="36">
        <v>5</v>
      </c>
      <c r="J181" s="39">
        <v>40696</v>
      </c>
      <c r="K181" s="36"/>
      <c r="L181" s="36">
        <v>131.30000000000001</v>
      </c>
      <c r="M181" s="36">
        <v>125.2</v>
      </c>
      <c r="N181" s="36">
        <v>0.76549999999999996</v>
      </c>
      <c r="O181" s="36">
        <v>10.5403</v>
      </c>
      <c r="P181" s="36">
        <v>8.0551999999999992</v>
      </c>
      <c r="Q181" s="36">
        <f t="shared" si="81"/>
        <v>7.289699999999999</v>
      </c>
      <c r="R181" s="36">
        <v>0.78169999999999995</v>
      </c>
      <c r="S181" s="36">
        <v>10.6464</v>
      </c>
      <c r="T181" s="36">
        <v>8.0902999999999992</v>
      </c>
      <c r="U181" s="36">
        <f t="shared" si="82"/>
        <v>7.3085999999999993</v>
      </c>
      <c r="V181" s="20">
        <f t="shared" si="83"/>
        <v>30.839729419466249</v>
      </c>
      <c r="W181" s="20">
        <f t="shared" si="84"/>
        <v>31.351442741208302</v>
      </c>
      <c r="X181" s="21">
        <f t="shared" si="68"/>
        <v>0.91145956596661315</v>
      </c>
      <c r="Y181" s="21">
        <f t="shared" si="69"/>
        <v>0.90471572303165471</v>
      </c>
      <c r="Z181" s="36">
        <v>12.6587</v>
      </c>
      <c r="AA181" s="36">
        <v>2.0177999999999998</v>
      </c>
      <c r="AB181" s="40">
        <f t="shared" si="70"/>
        <v>8.6900149177186652</v>
      </c>
      <c r="AC181" s="40">
        <v>0.58899999999999997</v>
      </c>
      <c r="AD181" s="40">
        <f t="shared" si="71"/>
        <v>6.7778940033698643</v>
      </c>
      <c r="AE181" s="40">
        <v>12.355700000000001</v>
      </c>
      <c r="AF181" s="40">
        <v>2.1404999999999998</v>
      </c>
      <c r="AG181" s="40">
        <f t="shared" si="72"/>
        <v>8.4820097892245254</v>
      </c>
      <c r="AH181" s="40">
        <v>2.9464999999999999</v>
      </c>
      <c r="AI181" s="40">
        <f t="shared" si="73"/>
        <v>34.738229184116356</v>
      </c>
      <c r="AJ181" s="40">
        <f t="shared" si="74"/>
        <v>0.99858339931237461</v>
      </c>
      <c r="AK181" s="77">
        <f t="shared" si="75"/>
        <v>45.171705105815136</v>
      </c>
      <c r="AL181" s="88">
        <v>0.52600000000000002</v>
      </c>
      <c r="AM181" s="86">
        <f t="shared" si="76"/>
        <v>6.0529240165917635</v>
      </c>
      <c r="AN181" s="88">
        <v>0.21099999999999999</v>
      </c>
      <c r="AO181" s="86">
        <f t="shared" si="77"/>
        <v>2.4876179731371293</v>
      </c>
      <c r="AP181" s="86">
        <f t="shared" si="78"/>
        <v>0.8712510406175662</v>
      </c>
      <c r="AQ181" s="86">
        <f t="shared" si="79"/>
        <v>39.411725757720149</v>
      </c>
      <c r="AR181" s="86">
        <f t="shared" si="80"/>
        <v>114.61488741575012</v>
      </c>
      <c r="AS181" s="73">
        <f t="shared" si="85"/>
        <v>7.2834742631967826</v>
      </c>
      <c r="AT181" s="41">
        <v>7.2836999999999996</v>
      </c>
      <c r="AU181" s="20">
        <v>4.51</v>
      </c>
      <c r="AV181" s="20">
        <v>3.74</v>
      </c>
      <c r="AW181" s="51">
        <v>4.9976229999999999</v>
      </c>
      <c r="AX181" s="42">
        <v>0.29867779999999999</v>
      </c>
      <c r="AY181" s="20">
        <f t="shared" si="88"/>
        <v>16.732488989807745</v>
      </c>
      <c r="AZ181" s="20">
        <f t="shared" si="86"/>
        <v>2260.7140529423136</v>
      </c>
      <c r="BA181" s="68">
        <f t="shared" si="87"/>
        <v>135.10925089025196</v>
      </c>
      <c r="BB181" s="97">
        <v>0.38941539352537219</v>
      </c>
      <c r="BC181" s="97">
        <v>0.16802109131353915</v>
      </c>
      <c r="BD181" s="97">
        <v>0.153</v>
      </c>
      <c r="BE181" s="97">
        <v>0.16686883398155253</v>
      </c>
      <c r="BF181" s="97">
        <v>7.001654820380368E-2</v>
      </c>
      <c r="BG181" s="97">
        <v>0.1454730527332023</v>
      </c>
      <c r="BH181" s="97">
        <v>4.7668237522686665E-3</v>
      </c>
      <c r="BI181" s="97">
        <v>0.13631837027554849</v>
      </c>
    </row>
    <row r="182" spans="1:61" x14ac:dyDescent="0.2">
      <c r="A182" s="43">
        <v>176</v>
      </c>
      <c r="B182" s="43">
        <v>7</v>
      </c>
      <c r="C182" s="44" t="s">
        <v>178</v>
      </c>
      <c r="D182" s="44" t="s">
        <v>178</v>
      </c>
      <c r="E182" s="44" t="s">
        <v>244</v>
      </c>
      <c r="F182" s="45">
        <v>5</v>
      </c>
      <c r="G182" s="63">
        <v>17614040</v>
      </c>
      <c r="H182" s="64">
        <v>4324720</v>
      </c>
      <c r="I182" s="43">
        <v>5</v>
      </c>
      <c r="J182" s="46">
        <v>40695</v>
      </c>
      <c r="K182" s="43"/>
      <c r="L182" s="43">
        <v>165</v>
      </c>
      <c r="M182" s="43">
        <v>153.80000000000001</v>
      </c>
      <c r="N182" s="43">
        <v>0.77880000000000005</v>
      </c>
      <c r="O182" s="43">
        <v>10.7822</v>
      </c>
      <c r="P182" s="43">
        <v>8.2018000000000004</v>
      </c>
      <c r="Q182" s="43">
        <f t="shared" si="81"/>
        <v>7.423</v>
      </c>
      <c r="R182" s="43">
        <v>0.7802</v>
      </c>
      <c r="S182" s="43">
        <v>10.554600000000001</v>
      </c>
      <c r="T182" s="43">
        <v>8.0815999999999999</v>
      </c>
      <c r="U182" s="43">
        <f t="shared" si="82"/>
        <v>7.3014000000000001</v>
      </c>
      <c r="V182" s="18">
        <f t="shared" si="83"/>
        <v>31.155051844707017</v>
      </c>
      <c r="W182" s="18">
        <f t="shared" si="84"/>
        <v>30.822579728270139</v>
      </c>
      <c r="X182" s="19">
        <f t="shared" si="68"/>
        <v>1.114563476450954</v>
      </c>
      <c r="Y182" s="19">
        <f t="shared" si="69"/>
        <v>1.1199460250307425</v>
      </c>
      <c r="Z182" s="43">
        <v>12.3065</v>
      </c>
      <c r="AA182" s="43">
        <v>2.1417999999999999</v>
      </c>
      <c r="AB182" s="47">
        <f t="shared" si="70"/>
        <v>8.5133192257404353</v>
      </c>
      <c r="AC182" s="47">
        <v>0.61499999999999999</v>
      </c>
      <c r="AD182" s="47">
        <f t="shared" si="71"/>
        <v>7.2239743828766292</v>
      </c>
      <c r="AE182" s="47">
        <v>12.620699999999999</v>
      </c>
      <c r="AF182" s="47">
        <v>1.9226000000000001</v>
      </c>
      <c r="AG182" s="47">
        <f t="shared" si="72"/>
        <v>8.7306746802342108</v>
      </c>
      <c r="AH182" s="47">
        <v>3.1669999999999998</v>
      </c>
      <c r="AI182" s="47">
        <f t="shared" si="73"/>
        <v>36.274401646987513</v>
      </c>
      <c r="AJ182" s="47">
        <f t="shared" si="74"/>
        <v>1.0375152594325316</v>
      </c>
      <c r="AK182" s="78">
        <f t="shared" si="75"/>
        <v>58.098054535510173</v>
      </c>
      <c r="AL182" s="89">
        <v>0.48</v>
      </c>
      <c r="AM182" s="87">
        <f t="shared" si="76"/>
        <v>5.638223908586637</v>
      </c>
      <c r="AN182" s="89">
        <v>0.374</v>
      </c>
      <c r="AO182" s="87">
        <f t="shared" si="77"/>
        <v>4.283746831693505</v>
      </c>
      <c r="AP182" s="87">
        <f t="shared" si="78"/>
        <v>0.9891410781149198</v>
      </c>
      <c r="AQ182" s="87">
        <f t="shared" si="79"/>
        <v>55.389230931471381</v>
      </c>
      <c r="AR182" s="87">
        <f t="shared" si="80"/>
        <v>104.89052394930378</v>
      </c>
      <c r="AS182" s="74">
        <f t="shared" si="85"/>
        <v>7.2277919303147344</v>
      </c>
      <c r="AT182" s="48">
        <v>7.2279</v>
      </c>
      <c r="AU182" s="18">
        <v>4.87</v>
      </c>
      <c r="AV182" s="18">
        <v>3.86</v>
      </c>
      <c r="AW182" s="50">
        <v>3.4408080000000001</v>
      </c>
      <c r="AX182" s="49">
        <v>0.25760820000000001</v>
      </c>
      <c r="AY182" s="18">
        <f t="shared" si="88"/>
        <v>13.356748737035545</v>
      </c>
      <c r="AZ182" s="18">
        <f t="shared" si="86"/>
        <v>1926.7596212469896</v>
      </c>
      <c r="BA182" s="69">
        <f t="shared" si="87"/>
        <v>144.25363980266226</v>
      </c>
      <c r="BB182" s="98">
        <v>0.3288853057429974</v>
      </c>
      <c r="BC182" s="98">
        <v>0.46803523523417406</v>
      </c>
      <c r="BD182" s="98">
        <v>0.217</v>
      </c>
      <c r="BE182" s="98">
        <v>0.21758892386163997</v>
      </c>
      <c r="BF182" s="98">
        <v>0.14666786793164685</v>
      </c>
      <c r="BG182" s="98">
        <v>0.11237151204117571</v>
      </c>
      <c r="BH182" s="98">
        <v>1.1025896193242204E-2</v>
      </c>
      <c r="BI182" s="98">
        <v>0.21656032167611219</v>
      </c>
    </row>
    <row r="183" spans="1:61" x14ac:dyDescent="0.2">
      <c r="A183" s="36">
        <v>177</v>
      </c>
      <c r="B183" s="36">
        <v>3</v>
      </c>
      <c r="C183" s="37" t="s">
        <v>179</v>
      </c>
      <c r="D183" s="37" t="s">
        <v>154</v>
      </c>
      <c r="E183" s="37" t="s">
        <v>237</v>
      </c>
      <c r="F183" s="38">
        <v>2</v>
      </c>
      <c r="G183" s="65">
        <v>17613700</v>
      </c>
      <c r="H183" s="66">
        <v>4324450</v>
      </c>
      <c r="I183" s="36">
        <v>5</v>
      </c>
      <c r="J183" s="39">
        <v>40694</v>
      </c>
      <c r="K183" s="36"/>
      <c r="L183" s="36">
        <v>166.4</v>
      </c>
      <c r="M183" s="36">
        <v>160.19999999999999</v>
      </c>
      <c r="N183" s="36">
        <v>0.78149999999999997</v>
      </c>
      <c r="O183" s="36">
        <v>10.5717</v>
      </c>
      <c r="P183" s="36">
        <v>8.0383999999999993</v>
      </c>
      <c r="Q183" s="36">
        <f t="shared" si="81"/>
        <v>7.256899999999999</v>
      </c>
      <c r="R183" s="36">
        <v>0.74339999999999995</v>
      </c>
      <c r="S183" s="36">
        <v>10.577299999999999</v>
      </c>
      <c r="T183" s="36">
        <v>7.9305000000000003</v>
      </c>
      <c r="U183" s="36">
        <f t="shared" si="82"/>
        <v>7.1871</v>
      </c>
      <c r="V183" s="20">
        <f t="shared" si="83"/>
        <v>31.355411144848993</v>
      </c>
      <c r="W183" s="20">
        <f t="shared" si="84"/>
        <v>32.051657795467648</v>
      </c>
      <c r="X183" s="21">
        <f t="shared" si="68"/>
        <v>1.1575645404837045</v>
      </c>
      <c r="Y183" s="21">
        <f t="shared" si="69"/>
        <v>1.1458236232806402</v>
      </c>
      <c r="Z183" s="36">
        <v>12.429500000000001</v>
      </c>
      <c r="AA183" s="36">
        <v>2.1642999999999999</v>
      </c>
      <c r="AB183" s="40">
        <f t="shared" si="70"/>
        <v>8.4456391943123492</v>
      </c>
      <c r="AC183" s="40">
        <v>0.79400000000000004</v>
      </c>
      <c r="AD183" s="40">
        <f t="shared" si="71"/>
        <v>9.4013014495659881</v>
      </c>
      <c r="AE183" s="40">
        <v>12.3835</v>
      </c>
      <c r="AF183" s="40">
        <v>2.1598000000000002</v>
      </c>
      <c r="AG183" s="40">
        <f t="shared" si="72"/>
        <v>8.4143829568982635</v>
      </c>
      <c r="AH183" s="40">
        <v>1.8924999999999998</v>
      </c>
      <c r="AI183" s="40">
        <f t="shared" si="73"/>
        <v>22.491251107705935</v>
      </c>
      <c r="AJ183" s="40">
        <f t="shared" si="74"/>
        <v>0.46749820207642667</v>
      </c>
      <c r="AK183" s="77">
        <f t="shared" si="75"/>
        <v>26.783524189019808</v>
      </c>
      <c r="AL183" s="88">
        <v>0.29699999999999999</v>
      </c>
      <c r="AM183" s="86">
        <f t="shared" si="76"/>
        <v>3.5166077210593176</v>
      </c>
      <c r="AN183" s="88">
        <v>0.108</v>
      </c>
      <c r="AO183" s="86">
        <f t="shared" si="77"/>
        <v>1.2835165757634035</v>
      </c>
      <c r="AP183" s="86">
        <f t="shared" si="78"/>
        <v>0.38774494688728689</v>
      </c>
      <c r="AQ183" s="86">
        <f t="shared" si="79"/>
        <v>22.214365997557525</v>
      </c>
      <c r="AR183" s="86">
        <f t="shared" si="80"/>
        <v>120.56848343979145</v>
      </c>
      <c r="AS183" s="73">
        <f t="shared" si="85"/>
        <v>7.3585312573917152</v>
      </c>
      <c r="AT183" s="41">
        <v>7.3415999999999997</v>
      </c>
      <c r="AU183" s="20">
        <v>4.38</v>
      </c>
      <c r="AV183" s="20">
        <v>3.63</v>
      </c>
      <c r="AW183" s="51">
        <v>3.154509</v>
      </c>
      <c r="AX183" s="42">
        <v>0.22744130000000001</v>
      </c>
      <c r="AY183" s="20">
        <f t="shared" si="88"/>
        <v>13.869552275686077</v>
      </c>
      <c r="AZ183" s="20">
        <f t="shared" si="86"/>
        <v>1807.2554660256944</v>
      </c>
      <c r="BA183" s="68">
        <f t="shared" si="87"/>
        <v>130.30380722482954</v>
      </c>
      <c r="BB183" s="97">
        <v>0.39716558836915999</v>
      </c>
      <c r="BC183" s="97">
        <v>0.15488200837919877</v>
      </c>
      <c r="BD183" s="97">
        <v>0.13800000000000001</v>
      </c>
      <c r="BE183" s="97">
        <v>0.20250675449835331</v>
      </c>
      <c r="BF183" s="97">
        <v>6.4139440315866464E-2</v>
      </c>
      <c r="BG183" s="97">
        <v>0.13594301822895194</v>
      </c>
      <c r="BH183" s="97">
        <v>7.5023514437041828E-3</v>
      </c>
      <c r="BI183" s="97">
        <v>0.1300661761602446</v>
      </c>
    </row>
    <row r="184" spans="1:61" x14ac:dyDescent="0.2">
      <c r="A184" s="43">
        <v>178</v>
      </c>
      <c r="B184" s="43">
        <v>7</v>
      </c>
      <c r="C184" s="44" t="s">
        <v>42</v>
      </c>
      <c r="D184" s="44" t="s">
        <v>42</v>
      </c>
      <c r="E184" s="44" t="s">
        <v>235</v>
      </c>
      <c r="F184" s="45">
        <v>5</v>
      </c>
      <c r="G184" s="63">
        <v>17613680</v>
      </c>
      <c r="H184" s="64">
        <v>4324720</v>
      </c>
      <c r="I184" s="43">
        <v>5</v>
      </c>
      <c r="J184" s="46">
        <v>40694</v>
      </c>
      <c r="K184" s="43"/>
      <c r="L184" s="43">
        <v>124.6</v>
      </c>
      <c r="M184" s="43">
        <v>104.5</v>
      </c>
      <c r="N184" s="43">
        <v>0.75460000000000005</v>
      </c>
      <c r="O184" s="43">
        <v>10.7751</v>
      </c>
      <c r="P184" s="43">
        <v>7.26</v>
      </c>
      <c r="Q184" s="43">
        <f t="shared" si="81"/>
        <v>6.5053999999999998</v>
      </c>
      <c r="R184" s="43">
        <v>0.74960000000000004</v>
      </c>
      <c r="S184" s="43">
        <v>10.714399999999999</v>
      </c>
      <c r="T184" s="43">
        <v>7.0708000000000002</v>
      </c>
      <c r="U184" s="43">
        <f t="shared" si="82"/>
        <v>6.3212000000000002</v>
      </c>
      <c r="V184" s="18">
        <f t="shared" si="83"/>
        <v>39.625618323727856</v>
      </c>
      <c r="W184" s="18">
        <f t="shared" si="84"/>
        <v>41.002762637198529</v>
      </c>
      <c r="X184" s="19">
        <f t="shared" si="68"/>
        <v>0.66411819843899367</v>
      </c>
      <c r="Y184" s="19">
        <f t="shared" si="69"/>
        <v>0.64896961099081607</v>
      </c>
      <c r="Z184" s="43">
        <v>12.122299999999999</v>
      </c>
      <c r="AA184" s="43">
        <v>2.0996000000000001</v>
      </c>
      <c r="AB184" s="47">
        <f t="shared" si="70"/>
        <v>7.1518221048308819</v>
      </c>
      <c r="AC184" s="47">
        <v>2.286</v>
      </c>
      <c r="AD184" s="47">
        <f t="shared" si="71"/>
        <v>31.963882301488777</v>
      </c>
      <c r="AE184" s="47">
        <v>12.302199999999999</v>
      </c>
      <c r="AF184" s="47">
        <v>2.1044</v>
      </c>
      <c r="AG184" s="47">
        <f t="shared" si="72"/>
        <v>7.2579581348465618</v>
      </c>
      <c r="AH184" s="47">
        <v>4.3650000000000002</v>
      </c>
      <c r="AI184" s="47">
        <f t="shared" si="73"/>
        <v>60.140881483498383</v>
      </c>
      <c r="AJ184" s="47">
        <f t="shared" si="74"/>
        <v>1.006321399357486</v>
      </c>
      <c r="AK184" s="78">
        <f t="shared" si="75"/>
        <v>32.653600353638069</v>
      </c>
      <c r="AL184" s="89">
        <v>0.627</v>
      </c>
      <c r="AM184" s="87">
        <f t="shared" si="76"/>
        <v>8.7669965892534822</v>
      </c>
      <c r="AN184" s="89">
        <v>0.48499999999999999</v>
      </c>
      <c r="AO184" s="87">
        <f t="shared" si="77"/>
        <v>6.6823201648331532</v>
      </c>
      <c r="AP184" s="87">
        <f t="shared" si="78"/>
        <v>0.93186866991390283</v>
      </c>
      <c r="AQ184" s="87">
        <f t="shared" si="79"/>
        <v>30.237722410427732</v>
      </c>
      <c r="AR184" s="87">
        <f t="shared" si="80"/>
        <v>107.98961611730785</v>
      </c>
      <c r="AS184" s="74">
        <f t="shared" si="85"/>
        <v>8.4749731063722074</v>
      </c>
      <c r="AT184" s="48">
        <v>8.4</v>
      </c>
      <c r="AU184" s="18">
        <v>4.88</v>
      </c>
      <c r="AV184" s="18">
        <v>4.3499999999999996</v>
      </c>
      <c r="AW184" s="50">
        <v>8.9018899999999999</v>
      </c>
      <c r="AX184" s="49">
        <v>0.7468977</v>
      </c>
      <c r="AY184" s="18">
        <f t="shared" si="88"/>
        <v>11.918486293370565</v>
      </c>
      <c r="AZ184" s="18">
        <f t="shared" si="86"/>
        <v>2888.5280451915178</v>
      </c>
      <c r="BA184" s="69">
        <f t="shared" si="87"/>
        <v>242.35695490946765</v>
      </c>
      <c r="BB184" s="98">
        <v>0.1627261075279289</v>
      </c>
      <c r="BC184" s="98">
        <v>5.0161752272155571</v>
      </c>
      <c r="BD184" s="98">
        <v>0.33800000000000002</v>
      </c>
      <c r="BE184" s="98">
        <v>0.61519767508942946</v>
      </c>
      <c r="BF184" s="98">
        <v>0.71879143092887843</v>
      </c>
      <c r="BG184" s="98">
        <v>0.15892628233550671</v>
      </c>
      <c r="BH184" s="98">
        <v>9.0943802343018236E-3</v>
      </c>
      <c r="BI184" s="98">
        <v>0.33975467757822331</v>
      </c>
    </row>
    <row r="185" spans="1:61" x14ac:dyDescent="0.2">
      <c r="A185" s="36">
        <v>179</v>
      </c>
      <c r="B185" s="36">
        <v>3</v>
      </c>
      <c r="C185" s="37" t="s">
        <v>112</v>
      </c>
      <c r="D185" s="37" t="s">
        <v>112</v>
      </c>
      <c r="E185" s="37" t="s">
        <v>240</v>
      </c>
      <c r="F185" s="38">
        <v>4</v>
      </c>
      <c r="G185" s="65">
        <v>17613850</v>
      </c>
      <c r="H185" s="66">
        <v>4324350</v>
      </c>
      <c r="I185" s="36">
        <v>5</v>
      </c>
      <c r="J185" s="39">
        <v>40694</v>
      </c>
      <c r="K185" s="36"/>
      <c r="L185" s="36">
        <v>136.5</v>
      </c>
      <c r="M185" s="36">
        <v>126.8</v>
      </c>
      <c r="N185" s="36">
        <v>0.74460000000000004</v>
      </c>
      <c r="O185" s="36">
        <v>10.8215</v>
      </c>
      <c r="P185" s="36">
        <v>7.8849999999999998</v>
      </c>
      <c r="Q185" s="36">
        <f t="shared" si="81"/>
        <v>7.1403999999999996</v>
      </c>
      <c r="R185" s="36">
        <v>0.74839999999999995</v>
      </c>
      <c r="S185" s="36">
        <v>10.6829</v>
      </c>
      <c r="T185" s="36">
        <v>7.6726999999999999</v>
      </c>
      <c r="U185" s="36">
        <f t="shared" si="82"/>
        <v>6.9242999999999997</v>
      </c>
      <c r="V185" s="20">
        <f t="shared" si="83"/>
        <v>34.016541144942941</v>
      </c>
      <c r="W185" s="20">
        <f t="shared" si="84"/>
        <v>35.183330369094541</v>
      </c>
      <c r="X185" s="21">
        <f t="shared" si="68"/>
        <v>0.88070553503381421</v>
      </c>
      <c r="Y185" s="21">
        <f t="shared" si="69"/>
        <v>0.86513196938934878</v>
      </c>
      <c r="Z185" s="36">
        <v>12.0669</v>
      </c>
      <c r="AA185" s="36">
        <v>2.1976</v>
      </c>
      <c r="AB185" s="40">
        <f t="shared" si="70"/>
        <v>7.8213627076917316</v>
      </c>
      <c r="AC185" s="40">
        <v>0.72499999999999998</v>
      </c>
      <c r="AD185" s="40">
        <f t="shared" si="71"/>
        <v>9.2694844504144545</v>
      </c>
      <c r="AE185" s="40">
        <v>12.121</v>
      </c>
      <c r="AF185" s="40">
        <v>1.8892</v>
      </c>
      <c r="AG185" s="40">
        <f t="shared" si="72"/>
        <v>7.8564285259620519</v>
      </c>
      <c r="AH185" s="40">
        <v>3.1269999999999998</v>
      </c>
      <c r="AI185" s="40">
        <f t="shared" si="73"/>
        <v>39.801800393991186</v>
      </c>
      <c r="AJ185" s="40">
        <f t="shared" si="74"/>
        <v>1.0904398551277406</v>
      </c>
      <c r="AK185" s="77">
        <f t="shared" si="75"/>
        <v>47.168718968364928</v>
      </c>
      <c r="AL185" s="88">
        <v>0.77</v>
      </c>
      <c r="AM185" s="86">
        <f t="shared" si="76"/>
        <v>9.8448317611298357</v>
      </c>
      <c r="AN185" s="88">
        <v>0.255</v>
      </c>
      <c r="AO185" s="86">
        <f t="shared" si="77"/>
        <v>3.2457496323849546</v>
      </c>
      <c r="AP185" s="86">
        <f t="shared" si="78"/>
        <v>0.85475835052970917</v>
      </c>
      <c r="AQ185" s="86">
        <f t="shared" si="79"/>
        <v>36.973938757287925</v>
      </c>
      <c r="AR185" s="86">
        <f t="shared" si="80"/>
        <v>127.57288120694881</v>
      </c>
      <c r="AS185" s="73">
        <f t="shared" si="85"/>
        <v>7.7140649596349098</v>
      </c>
      <c r="AT185" s="41">
        <v>7.7698999999999998</v>
      </c>
      <c r="AU185" s="20">
        <v>4.37</v>
      </c>
      <c r="AV185" s="20">
        <v>3.53</v>
      </c>
      <c r="AW185" s="51">
        <v>6.3517619999999999</v>
      </c>
      <c r="AX185" s="42">
        <v>0.30622709999999997</v>
      </c>
      <c r="AY185" s="20">
        <f t="shared" si="88"/>
        <v>20.741998340447335</v>
      </c>
      <c r="AZ185" s="20">
        <f t="shared" si="86"/>
        <v>2747.5561840762143</v>
      </c>
      <c r="BA185" s="68">
        <f t="shared" si="87"/>
        <v>132.46342705169451</v>
      </c>
      <c r="BB185" s="97">
        <v>0.4307729792407064</v>
      </c>
      <c r="BC185" s="97">
        <v>0.11511172320002223</v>
      </c>
      <c r="BD185" s="97">
        <v>0.104</v>
      </c>
      <c r="BE185" s="97">
        <v>0.19396891505386149</v>
      </c>
      <c r="BF185" s="97">
        <v>6.3905093041287331E-2</v>
      </c>
      <c r="BG185" s="97">
        <v>0.21811916853461011</v>
      </c>
      <c r="BH185" s="97">
        <v>1.0967051593159248E-2</v>
      </c>
      <c r="BI185" s="97">
        <v>0.10008313617244287</v>
      </c>
    </row>
    <row r="186" spans="1:61" x14ac:dyDescent="0.2">
      <c r="A186" s="43">
        <v>180</v>
      </c>
      <c r="B186" s="43">
        <v>7</v>
      </c>
      <c r="C186" s="44" t="s">
        <v>180</v>
      </c>
      <c r="D186" s="44" t="s">
        <v>180</v>
      </c>
      <c r="E186" s="44" t="s">
        <v>239</v>
      </c>
      <c r="F186" s="45">
        <v>4</v>
      </c>
      <c r="G186" s="63">
        <v>17613840</v>
      </c>
      <c r="H186" s="64">
        <v>4324760</v>
      </c>
      <c r="I186" s="43">
        <v>5</v>
      </c>
      <c r="J186" s="46">
        <v>40695</v>
      </c>
      <c r="K186" s="43" t="s">
        <v>187</v>
      </c>
      <c r="L186" s="43">
        <v>99.6</v>
      </c>
      <c r="M186" s="43">
        <v>88.5</v>
      </c>
      <c r="N186" s="43">
        <v>0.74060000000000004</v>
      </c>
      <c r="O186" s="43">
        <v>10.5892</v>
      </c>
      <c r="P186" s="43">
        <v>7.6936999999999998</v>
      </c>
      <c r="Q186" s="43">
        <f t="shared" si="81"/>
        <v>6.9531000000000001</v>
      </c>
      <c r="R186" s="43">
        <v>0.78010000000000002</v>
      </c>
      <c r="S186" s="43">
        <v>10.5572</v>
      </c>
      <c r="T186" s="43">
        <v>7.5843999999999996</v>
      </c>
      <c r="U186" s="43">
        <f t="shared" si="82"/>
        <v>6.8042999999999996</v>
      </c>
      <c r="V186" s="18">
        <f t="shared" si="83"/>
        <v>34.337815887885768</v>
      </c>
      <c r="W186" s="18">
        <f t="shared" si="84"/>
        <v>35.548251430303495</v>
      </c>
      <c r="X186" s="19">
        <f t="shared" si="68"/>
        <v>0.61169508357074842</v>
      </c>
      <c r="Y186" s="19">
        <f t="shared" si="69"/>
        <v>0.60041892088612014</v>
      </c>
      <c r="Z186" s="43">
        <v>12.2293</v>
      </c>
      <c r="AA186" s="43">
        <v>2.1476000000000002</v>
      </c>
      <c r="AB186" s="47">
        <f t="shared" si="70"/>
        <v>7.8819976878338958</v>
      </c>
      <c r="AC186" s="47">
        <v>1.6969999999999998</v>
      </c>
      <c r="AD186" s="47">
        <f t="shared" si="71"/>
        <v>21.530074826326974</v>
      </c>
      <c r="AE186" s="47">
        <v>12.2507</v>
      </c>
      <c r="AF186" s="47">
        <v>2.0699000000000001</v>
      </c>
      <c r="AG186" s="47">
        <f t="shared" si="72"/>
        <v>7.8957903620278103</v>
      </c>
      <c r="AH186" s="47">
        <v>5.1045000000000007</v>
      </c>
      <c r="AI186" s="47">
        <f t="shared" si="73"/>
        <v>64.64837294247836</v>
      </c>
      <c r="AJ186" s="47">
        <f t="shared" si="74"/>
        <v>1.5399392184339782</v>
      </c>
      <c r="AK186" s="78">
        <f t="shared" si="75"/>
        <v>46.230432188117213</v>
      </c>
      <c r="AL186" s="89">
        <v>0.32300000000000001</v>
      </c>
      <c r="AM186" s="87">
        <f t="shared" si="76"/>
        <v>4.0979458862130906</v>
      </c>
      <c r="AN186" s="89">
        <v>0.434</v>
      </c>
      <c r="AO186" s="87">
        <f t="shared" si="77"/>
        <v>5.4965998348585767</v>
      </c>
      <c r="AP186" s="87">
        <f t="shared" si="78"/>
        <v>1.5898911451713169</v>
      </c>
      <c r="AQ186" s="87">
        <f t="shared" si="79"/>
        <v>47.730036285507985</v>
      </c>
      <c r="AR186" s="87">
        <f t="shared" si="80"/>
        <v>96.858154290056362</v>
      </c>
      <c r="AS186" s="74">
        <f t="shared" si="85"/>
        <v>7.7577414282145121</v>
      </c>
      <c r="AT186" s="48">
        <v>7.7499000000000002</v>
      </c>
      <c r="AU186" s="18">
        <v>4.5199999999999996</v>
      </c>
      <c r="AV186" s="18">
        <v>3.8</v>
      </c>
      <c r="AW186" s="50">
        <v>6.1928000000000001</v>
      </c>
      <c r="AX186" s="49">
        <v>0.40704109999999999</v>
      </c>
      <c r="AY186" s="18">
        <f t="shared" si="88"/>
        <v>15.214188444361024</v>
      </c>
      <c r="AZ186" s="18">
        <f t="shared" si="86"/>
        <v>1859.1371466317828</v>
      </c>
      <c r="BA186" s="69">
        <f t="shared" si="87"/>
        <v>122.19758900914965</v>
      </c>
      <c r="BB186" s="98">
        <v>0.28588313681175292</v>
      </c>
      <c r="BC186" s="98">
        <v>0.85991175121603569</v>
      </c>
      <c r="BD186" s="98">
        <v>0.33300000000000002</v>
      </c>
      <c r="BE186" s="98">
        <v>0.26511837747791595</v>
      </c>
      <c r="BF186" s="98">
        <v>0.1848546072575469</v>
      </c>
      <c r="BG186" s="98">
        <v>0.23223867754720334</v>
      </c>
      <c r="BH186" s="98">
        <v>9.3397348646079171E-3</v>
      </c>
      <c r="BI186" s="98">
        <v>0.3004282689534995</v>
      </c>
    </row>
    <row r="187" spans="1:61" x14ac:dyDescent="0.2">
      <c r="A187" s="36">
        <v>181</v>
      </c>
      <c r="B187" s="36">
        <v>3</v>
      </c>
      <c r="C187" s="37" t="s">
        <v>188</v>
      </c>
      <c r="D187" s="37" t="s">
        <v>272</v>
      </c>
      <c r="E187" s="37" t="s">
        <v>238</v>
      </c>
      <c r="F187" s="38">
        <v>17</v>
      </c>
      <c r="G187" s="65">
        <v>17613750</v>
      </c>
      <c r="H187" s="66">
        <v>4323700</v>
      </c>
      <c r="I187" s="36">
        <v>5</v>
      </c>
      <c r="J187" s="39">
        <v>40696</v>
      </c>
      <c r="K187" s="36"/>
      <c r="L187" s="36">
        <v>133.4</v>
      </c>
      <c r="M187" s="36">
        <v>128</v>
      </c>
      <c r="N187" s="36">
        <v>0.77780000000000005</v>
      </c>
      <c r="O187" s="36">
        <v>10.9343</v>
      </c>
      <c r="P187" s="36">
        <v>8.5058000000000007</v>
      </c>
      <c r="Q187" s="36">
        <f t="shared" si="81"/>
        <v>7.7280000000000006</v>
      </c>
      <c r="R187" s="36">
        <v>0.76390000000000002</v>
      </c>
      <c r="S187" s="36">
        <v>10.3066</v>
      </c>
      <c r="T187" s="36">
        <v>7.9950000000000001</v>
      </c>
      <c r="U187" s="36">
        <f t="shared" si="82"/>
        <v>7.2310999999999996</v>
      </c>
      <c r="V187" s="20">
        <f t="shared" si="83"/>
        <v>29.32332202335769</v>
      </c>
      <c r="W187" s="20">
        <f t="shared" si="84"/>
        <v>29.840102458618752</v>
      </c>
      <c r="X187" s="21">
        <f t="shared" si="68"/>
        <v>0.95227524010633846</v>
      </c>
      <c r="Y187" s="21">
        <f t="shared" si="69"/>
        <v>0.94531230371545272</v>
      </c>
      <c r="Z187" s="36">
        <v>12.113300000000001</v>
      </c>
      <c r="AA187" s="36">
        <v>2.0975000000000001</v>
      </c>
      <c r="AB187" s="40">
        <f t="shared" si="70"/>
        <v>8.4986788688801358</v>
      </c>
      <c r="AC187" s="40">
        <v>0</v>
      </c>
      <c r="AD187" s="40">
        <v>0</v>
      </c>
      <c r="AE187" s="40">
        <v>12.186199999999999</v>
      </c>
      <c r="AF187" s="40">
        <v>2.1998000000000002</v>
      </c>
      <c r="AG187" s="40">
        <f t="shared" si="72"/>
        <v>8.5498254341878024</v>
      </c>
      <c r="AH187" s="40">
        <v>4.3500000000000004E-2</v>
      </c>
      <c r="AI187" s="40">
        <f t="shared" si="73"/>
        <v>0.50878231766064497</v>
      </c>
      <c r="AJ187" s="40">
        <f t="shared" si="74"/>
        <v>1.8170797059308748E-2</v>
      </c>
      <c r="AK187" s="77">
        <f t="shared" si="75"/>
        <v>0.85885390142405615</v>
      </c>
      <c r="AL187" s="88">
        <v>0.55000000000000004</v>
      </c>
      <c r="AM187" s="86">
        <f t="shared" si="76"/>
        <v>6.4715940969831367</v>
      </c>
      <c r="AN187" s="88">
        <v>1.204</v>
      </c>
      <c r="AO187" s="86">
        <f t="shared" si="77"/>
        <v>14.082158861227967</v>
      </c>
      <c r="AP187" s="86">
        <f t="shared" si="78"/>
        <v>0.28997668149662409</v>
      </c>
      <c r="AQ187" s="86">
        <f t="shared" si="79"/>
        <v>13.705926240466789</v>
      </c>
      <c r="AR187" s="86">
        <f t="shared" si="80"/>
        <v>6.2662959537042262</v>
      </c>
      <c r="AS187" s="73">
        <f t="shared" si="85"/>
        <v>7.1265782522714396</v>
      </c>
      <c r="AT187" s="41">
        <v>7.1262999999999996</v>
      </c>
      <c r="AU187" s="20">
        <v>4.7</v>
      </c>
      <c r="AV187" s="20">
        <v>3.56</v>
      </c>
      <c r="AW187" s="51">
        <v>3.6270349999999998</v>
      </c>
      <c r="AX187" s="42">
        <v>0.19476180000000001</v>
      </c>
      <c r="AY187" s="20">
        <f t="shared" si="88"/>
        <v>18.622928110132477</v>
      </c>
      <c r="AZ187" s="20">
        <f t="shared" si="86"/>
        <v>1714.3404057532885</v>
      </c>
      <c r="BA187" s="68">
        <f t="shared" si="87"/>
        <v>92.055362916884135</v>
      </c>
      <c r="BB187" s="97">
        <v>1.0870668016345559</v>
      </c>
      <c r="BC187" s="97">
        <v>6.4139498603999326E-2</v>
      </c>
      <c r="BD187" s="97">
        <v>0.435</v>
      </c>
      <c r="BE187" s="97">
        <v>0.13377731061492595</v>
      </c>
      <c r="BF187" s="97">
        <v>6.9949816746206345E-2</v>
      </c>
      <c r="BG187" s="97">
        <v>5.2857260629018507E-2</v>
      </c>
      <c r="BH187" s="97">
        <v>1.2029545700768529E-2</v>
      </c>
      <c r="BI187" s="97">
        <v>0.38558742375766281</v>
      </c>
    </row>
    <row r="188" spans="1:61" x14ac:dyDescent="0.2">
      <c r="A188" s="43">
        <v>182</v>
      </c>
      <c r="B188" s="43">
        <v>7</v>
      </c>
      <c r="C188" s="44" t="s">
        <v>47</v>
      </c>
      <c r="D188" s="44" t="s">
        <v>47</v>
      </c>
      <c r="E188" s="44" t="s">
        <v>237</v>
      </c>
      <c r="F188" s="45">
        <v>6</v>
      </c>
      <c r="G188" s="63">
        <v>17613760</v>
      </c>
      <c r="H188" s="64">
        <v>4324680</v>
      </c>
      <c r="I188" s="43">
        <v>5</v>
      </c>
      <c r="J188" s="46">
        <v>40696</v>
      </c>
      <c r="K188" s="43"/>
      <c r="L188" s="43">
        <v>146.5</v>
      </c>
      <c r="M188" s="43">
        <v>138.69999999999999</v>
      </c>
      <c r="N188" s="43">
        <v>0.746</v>
      </c>
      <c r="O188" s="43">
        <v>10.952500000000001</v>
      </c>
      <c r="P188" s="43">
        <v>8.0007000000000001</v>
      </c>
      <c r="Q188" s="43">
        <f t="shared" si="81"/>
        <v>7.2546999999999997</v>
      </c>
      <c r="R188" s="43">
        <v>0.76100000000000001</v>
      </c>
      <c r="S188" s="43">
        <v>10.8545</v>
      </c>
      <c r="T188" s="43">
        <v>7.8349000000000002</v>
      </c>
      <c r="U188" s="43">
        <f t="shared" si="82"/>
        <v>7.0739000000000001</v>
      </c>
      <c r="V188" s="18">
        <f t="shared" si="83"/>
        <v>33.76215475918741</v>
      </c>
      <c r="W188" s="18">
        <f t="shared" si="84"/>
        <v>34.829794094615139</v>
      </c>
      <c r="X188" s="19">
        <f t="shared" si="68"/>
        <v>0.96707254051586389</v>
      </c>
      <c r="Y188" s="19">
        <f t="shared" si="69"/>
        <v>0.95148500621861898</v>
      </c>
      <c r="Z188" s="43">
        <v>12.259</v>
      </c>
      <c r="AA188" s="43">
        <v>2.1393</v>
      </c>
      <c r="AB188" s="47">
        <f t="shared" si="70"/>
        <v>7.9892155419411317</v>
      </c>
      <c r="AC188" s="47">
        <v>1.125</v>
      </c>
      <c r="AD188" s="47">
        <f t="shared" si="71"/>
        <v>14.081482644873791</v>
      </c>
      <c r="AE188" s="47">
        <v>12.4412</v>
      </c>
      <c r="AF188" s="47">
        <v>2.1913</v>
      </c>
      <c r="AG188" s="47">
        <f t="shared" si="72"/>
        <v>8.1079556571007423</v>
      </c>
      <c r="AH188" s="47">
        <v>3.6619999999999999</v>
      </c>
      <c r="AI188" s="47">
        <f t="shared" si="73"/>
        <v>45.165515881835312</v>
      </c>
      <c r="AJ188" s="47">
        <f t="shared" si="74"/>
        <v>1.1101440441771973</v>
      </c>
      <c r="AK188" s="78">
        <f t="shared" si="75"/>
        <v>52.814270638875179</v>
      </c>
      <c r="AL188" s="89">
        <v>0.40500000000000003</v>
      </c>
      <c r="AM188" s="87">
        <f t="shared" si="76"/>
        <v>5.0693337521545656</v>
      </c>
      <c r="AN188" s="89">
        <v>0.25</v>
      </c>
      <c r="AO188" s="87">
        <f t="shared" si="77"/>
        <v>3.0833913081536939</v>
      </c>
      <c r="AP188" s="87">
        <f t="shared" si="78"/>
        <v>1.0392175283200233</v>
      </c>
      <c r="AQ188" s="87">
        <f t="shared" si="79"/>
        <v>49.439994819803758</v>
      </c>
      <c r="AR188" s="87">
        <f t="shared" si="80"/>
        <v>106.82499225853441</v>
      </c>
      <c r="AS188" s="74">
        <f t="shared" si="85"/>
        <v>7.6722175886003479</v>
      </c>
      <c r="AT188" s="48">
        <v>7.6725000000000003</v>
      </c>
      <c r="AU188" s="18">
        <v>4.5999999999999996</v>
      </c>
      <c r="AV188" s="18">
        <v>3.68</v>
      </c>
      <c r="AW188" s="50">
        <v>4.3649490000000002</v>
      </c>
      <c r="AX188" s="49">
        <v>0.35997600000000002</v>
      </c>
      <c r="AY188" s="18">
        <f t="shared" si="88"/>
        <v>12.125666711114075</v>
      </c>
      <c r="AZ188" s="18">
        <f t="shared" si="86"/>
        <v>2076.591763204477</v>
      </c>
      <c r="BA188" s="69">
        <f t="shared" si="87"/>
        <v>171.2558832992768</v>
      </c>
      <c r="BB188" s="98">
        <v>0.33942496669408567</v>
      </c>
      <c r="BC188" s="98">
        <v>0.36398540011274216</v>
      </c>
      <c r="BD188" s="98">
        <v>0.44800000000000001</v>
      </c>
      <c r="BE188" s="98">
        <v>0.26472050729323088</v>
      </c>
      <c r="BF188" s="98">
        <v>0.13929313916466138</v>
      </c>
      <c r="BG188" s="98">
        <v>0.16198910844441855</v>
      </c>
      <c r="BH188" s="98">
        <v>7.9748543001510672E-3</v>
      </c>
      <c r="BI188" s="98">
        <v>0.43458820826186195</v>
      </c>
    </row>
    <row r="189" spans="1:61" x14ac:dyDescent="0.2">
      <c r="A189" s="36">
        <v>183</v>
      </c>
      <c r="B189" s="36">
        <v>3</v>
      </c>
      <c r="C189" s="37" t="s">
        <v>71</v>
      </c>
      <c r="D189" s="37" t="s">
        <v>192</v>
      </c>
      <c r="E189" s="37" t="s">
        <v>235</v>
      </c>
      <c r="F189" s="38">
        <v>8</v>
      </c>
      <c r="G189" s="65">
        <v>17613600</v>
      </c>
      <c r="H189" s="66">
        <v>4324150</v>
      </c>
      <c r="I189" s="36">
        <v>5</v>
      </c>
      <c r="J189" s="39">
        <v>40695</v>
      </c>
      <c r="K189" s="36"/>
      <c r="L189" s="36">
        <v>143.19999999999999</v>
      </c>
      <c r="M189" s="36">
        <v>127.8</v>
      </c>
      <c r="N189" s="36">
        <v>0.75749999999999995</v>
      </c>
      <c r="O189" s="36">
        <v>10.8619</v>
      </c>
      <c r="P189" s="36">
        <v>8.0205000000000002</v>
      </c>
      <c r="Q189" s="36">
        <f t="shared" si="81"/>
        <v>7.2629999999999999</v>
      </c>
      <c r="R189" s="36">
        <v>0.72650000000000003</v>
      </c>
      <c r="S189" s="36">
        <v>10.414</v>
      </c>
      <c r="T189" s="36">
        <v>7.6113</v>
      </c>
      <c r="U189" s="36">
        <f t="shared" si="82"/>
        <v>6.8848000000000003</v>
      </c>
      <c r="V189" s="20">
        <f t="shared" si="83"/>
        <v>33.133245564772281</v>
      </c>
      <c r="W189" s="20">
        <f t="shared" si="84"/>
        <v>33.888995582869207</v>
      </c>
      <c r="X189" s="21">
        <f t="shared" si="68"/>
        <v>0.89953381229706331</v>
      </c>
      <c r="Y189" s="21">
        <f t="shared" si="69"/>
        <v>0.88936698573782269</v>
      </c>
      <c r="Z189" s="36">
        <v>12.053000000000001</v>
      </c>
      <c r="AA189" s="36">
        <v>2.1850999999999998</v>
      </c>
      <c r="AB189" s="40">
        <f t="shared" si="70"/>
        <v>7.9683593623967752</v>
      </c>
      <c r="AC189" s="40">
        <v>0.70299999999999996</v>
      </c>
      <c r="AD189" s="40">
        <f t="shared" si="71"/>
        <v>8.8223932685253175</v>
      </c>
      <c r="AE189" s="40">
        <v>12.2547</v>
      </c>
      <c r="AF189" s="40">
        <v>2.1680999999999999</v>
      </c>
      <c r="AG189" s="40">
        <f t="shared" si="72"/>
        <v>8.1017052583061275</v>
      </c>
      <c r="AH189" s="40">
        <v>3.5055000000000001</v>
      </c>
      <c r="AI189" s="40">
        <f t="shared" si="73"/>
        <v>43.268668610303358</v>
      </c>
      <c r="AJ189" s="40">
        <f t="shared" si="74"/>
        <v>1.2302241193492158</v>
      </c>
      <c r="AK189" s="77">
        <f t="shared" si="75"/>
        <v>54.706035840378981</v>
      </c>
      <c r="AL189" s="88">
        <v>0.33700000000000002</v>
      </c>
      <c r="AM189" s="86">
        <f t="shared" si="76"/>
        <v>4.2292269295775702</v>
      </c>
      <c r="AN189" s="88">
        <v>0.23400000000000001</v>
      </c>
      <c r="AO189" s="86">
        <f t="shared" si="77"/>
        <v>2.8882808314965018</v>
      </c>
      <c r="AP189" s="86">
        <f t="shared" si="78"/>
        <v>1.1823331872748919</v>
      </c>
      <c r="AQ189" s="86">
        <f t="shared" si="79"/>
        <v>52.576405145223156</v>
      </c>
      <c r="AR189" s="86">
        <f t="shared" si="80"/>
        <v>104.05054451568816</v>
      </c>
      <c r="AS189" s="73">
        <f t="shared" si="85"/>
        <v>7.5630374157564484</v>
      </c>
      <c r="AT189" s="41">
        <v>7.5622999999999996</v>
      </c>
      <c r="AU189" s="20">
        <v>4.38</v>
      </c>
      <c r="AV189" s="20">
        <v>3.64</v>
      </c>
      <c r="AW189" s="51">
        <v>5.0983499999999999</v>
      </c>
      <c r="AX189" s="42">
        <v>0.2810106</v>
      </c>
      <c r="AY189" s="20">
        <f t="shared" si="88"/>
        <v>18.142909911583406</v>
      </c>
      <c r="AZ189" s="20">
        <f t="shared" si="86"/>
        <v>2267.1520858682143</v>
      </c>
      <c r="BA189" s="68">
        <f t="shared" si="87"/>
        <v>124.96077514118849</v>
      </c>
      <c r="BB189" s="97">
        <v>0.50055518698168877</v>
      </c>
      <c r="BC189" s="97">
        <v>0.11323574656542724</v>
      </c>
      <c r="BD189" s="97">
        <v>0.27100000000000002</v>
      </c>
      <c r="BE189" s="97">
        <v>0.17755087681118834</v>
      </c>
      <c r="BF189" s="97">
        <v>9.0835342045892067E-2</v>
      </c>
      <c r="BG189" s="97">
        <v>0.22293727923580275</v>
      </c>
      <c r="BH189" s="97">
        <v>9.5464696981617959E-3</v>
      </c>
      <c r="BI189" s="97">
        <v>0.25202235040576465</v>
      </c>
    </row>
    <row r="190" spans="1:61" x14ac:dyDescent="0.2">
      <c r="A190" s="43">
        <v>184</v>
      </c>
      <c r="B190" s="43">
        <v>7</v>
      </c>
      <c r="C190" s="44" t="s">
        <v>189</v>
      </c>
      <c r="D190" s="44" t="s">
        <v>189</v>
      </c>
      <c r="E190" s="44" t="s">
        <v>240</v>
      </c>
      <c r="F190" s="45">
        <v>6</v>
      </c>
      <c r="G190" s="63">
        <v>17613880</v>
      </c>
      <c r="H190" s="64">
        <v>4324680</v>
      </c>
      <c r="I190" s="43">
        <v>5</v>
      </c>
      <c r="J190" s="46">
        <v>40696</v>
      </c>
      <c r="K190" s="43"/>
      <c r="L190" s="43">
        <v>166.7</v>
      </c>
      <c r="M190" s="43">
        <v>156.30000000000001</v>
      </c>
      <c r="N190" s="43">
        <v>0.76339999999999997</v>
      </c>
      <c r="O190" s="43">
        <v>10.642300000000001</v>
      </c>
      <c r="P190" s="43">
        <v>7.9997999999999996</v>
      </c>
      <c r="Q190" s="43">
        <f t="shared" si="81"/>
        <v>7.2363999999999997</v>
      </c>
      <c r="R190" s="43">
        <v>0.75870000000000004</v>
      </c>
      <c r="S190" s="43">
        <v>10.8423</v>
      </c>
      <c r="T190" s="43">
        <v>8.0511999999999997</v>
      </c>
      <c r="U190" s="43">
        <f t="shared" si="82"/>
        <v>7.2924999999999995</v>
      </c>
      <c r="V190" s="18">
        <f t="shared" si="83"/>
        <v>32.003420313278156</v>
      </c>
      <c r="W190" s="18">
        <f t="shared" si="84"/>
        <v>32.740285732731991</v>
      </c>
      <c r="X190" s="19">
        <f t="shared" si="68"/>
        <v>1.1187226742141712</v>
      </c>
      <c r="Y190" s="19">
        <f t="shared" si="69"/>
        <v>1.1065992989446307</v>
      </c>
      <c r="Z190" s="43">
        <v>12.080399999999999</v>
      </c>
      <c r="AA190" s="43">
        <v>2.1661999999999999</v>
      </c>
      <c r="AB190" s="47">
        <f t="shared" si="70"/>
        <v>8.1252425223430436</v>
      </c>
      <c r="AC190" s="47">
        <v>0.76500000000000001</v>
      </c>
      <c r="AD190" s="47">
        <f t="shared" si="71"/>
        <v>9.4151035848638287</v>
      </c>
      <c r="AE190" s="47">
        <v>12.0122</v>
      </c>
      <c r="AF190" s="47">
        <v>2.1638999999999999</v>
      </c>
      <c r="AG190" s="47">
        <f t="shared" si="72"/>
        <v>8.0793713972127676</v>
      </c>
      <c r="AH190" s="47">
        <v>3.2605</v>
      </c>
      <c r="AI190" s="47">
        <f t="shared" si="73"/>
        <v>40.355862352420289</v>
      </c>
      <c r="AJ190" s="47">
        <f t="shared" si="74"/>
        <v>1.1050270988413022</v>
      </c>
      <c r="AK190" s="78">
        <f t="shared" si="75"/>
        <v>61.14111064463021</v>
      </c>
      <c r="AL190" s="89">
        <v>0.376</v>
      </c>
      <c r="AM190" s="87">
        <f t="shared" si="76"/>
        <v>4.6275541802729405</v>
      </c>
      <c r="AN190" s="89">
        <v>0.20399999999999999</v>
      </c>
      <c r="AO190" s="87">
        <f t="shared" si="77"/>
        <v>2.5249489096438396</v>
      </c>
      <c r="AP190" s="87">
        <f t="shared" si="78"/>
        <v>1.0299340534616914</v>
      </c>
      <c r="AQ190" s="87">
        <f t="shared" si="79"/>
        <v>56.986215075995474</v>
      </c>
      <c r="AR190" s="87">
        <f t="shared" si="80"/>
        <v>107.29105374535554</v>
      </c>
      <c r="AS190" s="74">
        <f t="shared" si="85"/>
        <v>7.4338704148097365</v>
      </c>
      <c r="AT190" s="48">
        <v>7.4339000000000004</v>
      </c>
      <c r="AU190" s="18">
        <v>4.8600000000000003</v>
      </c>
      <c r="AV190" s="18">
        <v>4.0999999999999996</v>
      </c>
      <c r="AW190" s="50">
        <v>4.139532</v>
      </c>
      <c r="AX190" s="49">
        <v>0.35114050000000002</v>
      </c>
      <c r="AY190" s="18">
        <f t="shared" si="88"/>
        <v>11.788819575070377</v>
      </c>
      <c r="AZ190" s="18">
        <f t="shared" si="86"/>
        <v>2290.4016045794324</v>
      </c>
      <c r="BA190" s="69">
        <f t="shared" si="87"/>
        <v>194.28591556553357</v>
      </c>
      <c r="BB190" s="98">
        <v>0.20067642111203812</v>
      </c>
      <c r="BC190" s="98">
        <v>0.48832158352258143</v>
      </c>
      <c r="BD190" s="98">
        <v>0.23300000000000001</v>
      </c>
      <c r="BE190" s="98">
        <v>0.30487038022069274</v>
      </c>
      <c r="BF190" s="98">
        <v>0.15786148150759066</v>
      </c>
      <c r="BG190" s="98">
        <v>0.15268943271132082</v>
      </c>
      <c r="BH190" s="98">
        <v>6.8585328487823609E-3</v>
      </c>
      <c r="BI190" s="98">
        <v>0.24492598103391339</v>
      </c>
    </row>
    <row r="191" spans="1:61" x14ac:dyDescent="0.2">
      <c r="A191" s="36">
        <v>185</v>
      </c>
      <c r="B191" s="36">
        <v>3</v>
      </c>
      <c r="C191" s="37" t="s">
        <v>190</v>
      </c>
      <c r="D191" s="37" t="s">
        <v>176</v>
      </c>
      <c r="E191" s="37" t="s">
        <v>234</v>
      </c>
      <c r="F191" s="38">
        <v>7</v>
      </c>
      <c r="G191" s="65">
        <v>17613550</v>
      </c>
      <c r="H191" s="66">
        <v>4324200</v>
      </c>
      <c r="I191" s="36">
        <v>5</v>
      </c>
      <c r="J191" s="39">
        <v>40694</v>
      </c>
      <c r="K191" s="36"/>
      <c r="L191" s="36">
        <v>138.5</v>
      </c>
      <c r="M191" s="36">
        <v>126.4</v>
      </c>
      <c r="N191" s="36">
        <v>0.77749999999999997</v>
      </c>
      <c r="O191" s="36">
        <v>10.7446</v>
      </c>
      <c r="P191" s="36">
        <v>7.6787999999999998</v>
      </c>
      <c r="Q191" s="36">
        <f t="shared" si="81"/>
        <v>6.9013</v>
      </c>
      <c r="R191" s="36">
        <v>0.78080000000000005</v>
      </c>
      <c r="S191" s="36">
        <v>10.9255</v>
      </c>
      <c r="T191" s="36">
        <v>7.7445000000000004</v>
      </c>
      <c r="U191" s="36">
        <f t="shared" si="82"/>
        <v>6.9637000000000002</v>
      </c>
      <c r="V191" s="20">
        <f t="shared" si="83"/>
        <v>35.769595890028484</v>
      </c>
      <c r="W191" s="20">
        <f t="shared" si="84"/>
        <v>36.261955974554937</v>
      </c>
      <c r="X191" s="21">
        <f t="shared" si="68"/>
        <v>0.85460242942109477</v>
      </c>
      <c r="Y191" s="21">
        <f t="shared" si="69"/>
        <v>0.84805144892802697</v>
      </c>
      <c r="Z191" s="36">
        <v>12.4308</v>
      </c>
      <c r="AA191" s="36">
        <v>2.1699000000000002</v>
      </c>
      <c r="AB191" s="40">
        <f t="shared" si="70"/>
        <v>7.9231487767150242</v>
      </c>
      <c r="AC191" s="40">
        <v>0.88900000000000001</v>
      </c>
      <c r="AD191" s="40">
        <f t="shared" si="71"/>
        <v>11.220286593792624</v>
      </c>
      <c r="AE191" s="40">
        <v>12.097</v>
      </c>
      <c r="AF191" s="40">
        <v>2.1873999999999998</v>
      </c>
      <c r="AG191" s="40">
        <f t="shared" si="72"/>
        <v>7.7103911857580885</v>
      </c>
      <c r="AH191" s="40">
        <v>3.5324999999999998</v>
      </c>
      <c r="AI191" s="40">
        <f t="shared" si="73"/>
        <v>45.814796096531424</v>
      </c>
      <c r="AJ191" s="40">
        <f t="shared" si="74"/>
        <v>1.2355181965263857</v>
      </c>
      <c r="AK191" s="77">
        <f t="shared" si="75"/>
        <v>52.389149837057218</v>
      </c>
      <c r="AL191" s="88">
        <v>0.47499999999999998</v>
      </c>
      <c r="AM191" s="86">
        <f t="shared" si="76"/>
        <v>5.9950912621501633</v>
      </c>
      <c r="AN191" s="88">
        <v>0.23100000000000001</v>
      </c>
      <c r="AO191" s="86">
        <f t="shared" si="77"/>
        <v>2.9959569421935628</v>
      </c>
      <c r="AP191" s="86">
        <f t="shared" si="78"/>
        <v>1.1284062565279358</v>
      </c>
      <c r="AQ191" s="86">
        <f t="shared" si="79"/>
        <v>47.847328041398335</v>
      </c>
      <c r="AR191" s="86">
        <f t="shared" si="80"/>
        <v>109.49232064062014</v>
      </c>
      <c r="AS191" s="73">
        <f t="shared" si="85"/>
        <v>7.8446084696353946</v>
      </c>
      <c r="AT191" s="41">
        <v>7.8440000000000003</v>
      </c>
      <c r="AU191" s="20">
        <v>4.16</v>
      </c>
      <c r="AV191" s="20">
        <v>3.45</v>
      </c>
      <c r="AW191" s="51">
        <v>5.9476659999999999</v>
      </c>
      <c r="AX191" s="42">
        <v>0.36383579999999999</v>
      </c>
      <c r="AY191" s="20">
        <f t="shared" si="88"/>
        <v>16.347115924271332</v>
      </c>
      <c r="AZ191" s="20">
        <f t="shared" si="86"/>
        <v>2521.9633845199814</v>
      </c>
      <c r="BA191" s="68">
        <f t="shared" si="87"/>
        <v>154.2757386809439</v>
      </c>
      <c r="BB191" s="97">
        <v>0.31639474177811894</v>
      </c>
      <c r="BC191" s="97">
        <v>0.17128703144615365</v>
      </c>
      <c r="BD191" s="97">
        <v>0.224</v>
      </c>
      <c r="BE191" s="97">
        <v>0.24871222562520523</v>
      </c>
      <c r="BF191" s="97">
        <v>0.12290372304028725</v>
      </c>
      <c r="BG191" s="97">
        <v>0.62260111330964973</v>
      </c>
      <c r="BH191" s="97">
        <v>1.0796237579792478E-2</v>
      </c>
      <c r="BI191" s="97">
        <v>0.24385101946891277</v>
      </c>
    </row>
    <row r="192" spans="1:61" x14ac:dyDescent="0.2">
      <c r="A192" s="43">
        <v>186</v>
      </c>
      <c r="B192" s="43">
        <v>7</v>
      </c>
      <c r="C192" s="44" t="s">
        <v>191</v>
      </c>
      <c r="D192" s="44" t="s">
        <v>191</v>
      </c>
      <c r="E192" s="44" t="s">
        <v>255</v>
      </c>
      <c r="F192" s="45">
        <v>7</v>
      </c>
      <c r="G192" s="63">
        <v>17614000</v>
      </c>
      <c r="H192" s="64">
        <v>4324640</v>
      </c>
      <c r="I192" s="43">
        <v>5</v>
      </c>
      <c r="J192" s="46">
        <v>40696</v>
      </c>
      <c r="K192" s="43"/>
      <c r="L192" s="43">
        <v>159.19999999999999</v>
      </c>
      <c r="M192" s="43">
        <v>141.9</v>
      </c>
      <c r="N192" s="43">
        <v>0.76580000000000004</v>
      </c>
      <c r="O192" s="43">
        <v>10.4887</v>
      </c>
      <c r="P192" s="43">
        <v>7.7694000000000001</v>
      </c>
      <c r="Q192" s="43">
        <f t="shared" si="81"/>
        <v>7.0036000000000005</v>
      </c>
      <c r="R192" s="43">
        <v>0.77729999999999999</v>
      </c>
      <c r="S192" s="43">
        <v>10.9535</v>
      </c>
      <c r="T192" s="43">
        <v>7.9549000000000003</v>
      </c>
      <c r="U192" s="43">
        <f t="shared" si="82"/>
        <v>7.1776</v>
      </c>
      <c r="V192" s="18">
        <f t="shared" si="83"/>
        <v>33.227187354009544</v>
      </c>
      <c r="W192" s="18">
        <f t="shared" si="84"/>
        <v>34.472086547678828</v>
      </c>
      <c r="X192" s="19">
        <f t="shared" si="68"/>
        <v>0.99737495941747845</v>
      </c>
      <c r="Y192" s="19">
        <f t="shared" si="69"/>
        <v>0.97878009672467103</v>
      </c>
      <c r="Z192" s="43">
        <v>12.081099999999999</v>
      </c>
      <c r="AA192" s="43">
        <v>2.0305</v>
      </c>
      <c r="AB192" s="47">
        <f t="shared" si="70"/>
        <v>7.9164927520883728</v>
      </c>
      <c r="AC192" s="47">
        <v>0.81299999999999994</v>
      </c>
      <c r="AD192" s="47">
        <f t="shared" si="71"/>
        <v>10.269699290579537</v>
      </c>
      <c r="AE192" s="47">
        <v>12.539300000000001</v>
      </c>
      <c r="AF192" s="47">
        <v>2.2783000000000002</v>
      </c>
      <c r="AG192" s="47">
        <f t="shared" si="72"/>
        <v>8.2167416515269096</v>
      </c>
      <c r="AH192" s="47">
        <v>4.2415000000000003</v>
      </c>
      <c r="AI192" s="47">
        <f t="shared" si="73"/>
        <v>51.620218571820452</v>
      </c>
      <c r="AJ192" s="47">
        <f t="shared" si="74"/>
        <v>1.4768042600443183</v>
      </c>
      <c r="AK192" s="78">
        <f t="shared" si="75"/>
        <v>72.273330824479217</v>
      </c>
      <c r="AL192" s="89">
        <v>0.26800000000000002</v>
      </c>
      <c r="AM192" s="87">
        <f t="shared" si="76"/>
        <v>3.385337527521914</v>
      </c>
      <c r="AN192" s="89">
        <v>0.254</v>
      </c>
      <c r="AO192" s="87">
        <f t="shared" si="77"/>
        <v>3.091249679887397</v>
      </c>
      <c r="AP192" s="87">
        <f t="shared" si="78"/>
        <v>1.4663011226287999</v>
      </c>
      <c r="AQ192" s="87">
        <f t="shared" si="79"/>
        <v>71.759317731705522</v>
      </c>
      <c r="AR192" s="87">
        <f t="shared" si="80"/>
        <v>100.71630153270897</v>
      </c>
      <c r="AS192" s="74">
        <f t="shared" si="85"/>
        <v>7.6303360454748104</v>
      </c>
      <c r="AT192" s="48">
        <v>7.63</v>
      </c>
      <c r="AU192" s="18">
        <v>4.53</v>
      </c>
      <c r="AV192" s="18">
        <v>3.78</v>
      </c>
      <c r="AW192" s="50">
        <v>3.3579270000000001</v>
      </c>
      <c r="AX192" s="49">
        <v>0.26217620000000003</v>
      </c>
      <c r="AY192" s="18">
        <f t="shared" si="88"/>
        <v>12.807901708850764</v>
      </c>
      <c r="AZ192" s="18">
        <f t="shared" si="86"/>
        <v>1643.3360569271922</v>
      </c>
      <c r="BA192" s="69">
        <f t="shared" si="87"/>
        <v>128.30642319745337</v>
      </c>
      <c r="BB192" s="98">
        <v>0.31293742415793785</v>
      </c>
      <c r="BC192" s="98">
        <v>0.34457806193665236</v>
      </c>
      <c r="BD192" s="98">
        <v>0.16500000000000001</v>
      </c>
      <c r="BE192" s="98">
        <v>0.26559728763791629</v>
      </c>
      <c r="BF192" s="98">
        <v>0.12114758216395309</v>
      </c>
      <c r="BG192" s="98">
        <v>7.1023544753776924E-2</v>
      </c>
      <c r="BH192" s="98">
        <v>8.3713284784892698E-3</v>
      </c>
      <c r="BI192" s="98">
        <v>0.16119481666942775</v>
      </c>
    </row>
    <row r="193" spans="1:61" x14ac:dyDescent="0.2">
      <c r="A193" s="36">
        <v>187</v>
      </c>
      <c r="B193" s="36">
        <v>3</v>
      </c>
      <c r="C193" s="37" t="s">
        <v>90</v>
      </c>
      <c r="D193" s="37" t="s">
        <v>90</v>
      </c>
      <c r="E193" s="37" t="s">
        <v>240</v>
      </c>
      <c r="F193" s="38">
        <v>5</v>
      </c>
      <c r="G193" s="65">
        <v>17613850</v>
      </c>
      <c r="H193" s="66">
        <v>4324300</v>
      </c>
      <c r="I193" s="36">
        <v>5</v>
      </c>
      <c r="J193" s="39">
        <v>40694</v>
      </c>
      <c r="K193" s="36"/>
      <c r="L193" s="36">
        <v>152.69999999999999</v>
      </c>
      <c r="M193" s="36">
        <v>145.9</v>
      </c>
      <c r="N193" s="36">
        <v>0.74739999999999995</v>
      </c>
      <c r="O193" s="36">
        <v>10.7524</v>
      </c>
      <c r="P193" s="36">
        <v>7.7624000000000004</v>
      </c>
      <c r="Q193" s="36">
        <f t="shared" si="81"/>
        <v>7.0150000000000006</v>
      </c>
      <c r="R193" s="36">
        <v>0.78069999999999995</v>
      </c>
      <c r="S193" s="36">
        <v>10.5465</v>
      </c>
      <c r="T193" s="36">
        <v>7.5407000000000002</v>
      </c>
      <c r="U193" s="36">
        <f t="shared" si="82"/>
        <v>6.76</v>
      </c>
      <c r="V193" s="20">
        <f t="shared" si="83"/>
        <v>34.758751534541119</v>
      </c>
      <c r="W193" s="20">
        <f t="shared" si="84"/>
        <v>35.90290617740483</v>
      </c>
      <c r="X193" s="21">
        <f t="shared" si="68"/>
        <v>1.001968226432679</v>
      </c>
      <c r="Y193" s="21">
        <f t="shared" si="69"/>
        <v>0.984396419864909</v>
      </c>
      <c r="Z193" s="36">
        <v>12.4314</v>
      </c>
      <c r="AA193" s="36">
        <v>2.1406000000000001</v>
      </c>
      <c r="AB193" s="40">
        <f t="shared" si="70"/>
        <v>7.9681661214620965</v>
      </c>
      <c r="AC193" s="40">
        <v>0.64400000000000002</v>
      </c>
      <c r="AD193" s="40">
        <f t="shared" si="71"/>
        <v>8.0821608157164135</v>
      </c>
      <c r="AE193" s="40">
        <v>12.071199999999999</v>
      </c>
      <c r="AF193" s="40">
        <v>2.1160999999999999</v>
      </c>
      <c r="AG193" s="40">
        <f t="shared" si="72"/>
        <v>7.7372883895131084</v>
      </c>
      <c r="AH193" s="40">
        <v>2.5815000000000001</v>
      </c>
      <c r="AI193" s="40">
        <f t="shared" si="73"/>
        <v>33.364401971870258</v>
      </c>
      <c r="AJ193" s="40">
        <f t="shared" si="74"/>
        <v>0.90293718414835156</v>
      </c>
      <c r="AK193" s="77">
        <f t="shared" si="75"/>
        <v>44.442406571926966</v>
      </c>
      <c r="AL193" s="88">
        <v>0.44600000000000001</v>
      </c>
      <c r="AM193" s="86">
        <f t="shared" si="76"/>
        <v>5.5972728630582624</v>
      </c>
      <c r="AN193" s="88">
        <v>0.17799999999999999</v>
      </c>
      <c r="AO193" s="86">
        <f t="shared" si="77"/>
        <v>2.3005475696273119</v>
      </c>
      <c r="AP193" s="86">
        <f t="shared" si="78"/>
        <v>0.78519699509724616</v>
      </c>
      <c r="AQ193" s="86">
        <f t="shared" si="79"/>
        <v>38.647255543120679</v>
      </c>
      <c r="AR193" s="86">
        <f t="shared" si="80"/>
        <v>114.99498721801953</v>
      </c>
      <c r="AS193" s="73">
        <f t="shared" si="85"/>
        <v>7.8006656804733732</v>
      </c>
      <c r="AT193" s="41">
        <v>7.8009000000000004</v>
      </c>
      <c r="AU193" s="20">
        <v>4.2300000000000004</v>
      </c>
      <c r="AV193" s="20">
        <v>3.5</v>
      </c>
      <c r="AW193" s="51">
        <v>4.4218039999999998</v>
      </c>
      <c r="AX193" s="42">
        <v>0.26707389999999998</v>
      </c>
      <c r="AY193" s="20">
        <f t="shared" si="88"/>
        <v>16.556481183672386</v>
      </c>
      <c r="AZ193" s="20">
        <f t="shared" si="86"/>
        <v>2176.4040134721668</v>
      </c>
      <c r="BA193" s="68">
        <f t="shared" si="87"/>
        <v>131.45329549967934</v>
      </c>
      <c r="BB193" s="97">
        <v>0.49964339539191172</v>
      </c>
      <c r="BC193" s="97">
        <v>0.10244166269021901</v>
      </c>
      <c r="BD193" s="97">
        <v>0.106</v>
      </c>
      <c r="BE193" s="97">
        <v>0.18047720834581316</v>
      </c>
      <c r="BF193" s="97">
        <v>5.9945354920999561E-2</v>
      </c>
      <c r="BG193" s="97">
        <v>0.11751294444429093</v>
      </c>
      <c r="BH193" s="97">
        <v>1.158041810332198E-2</v>
      </c>
      <c r="BI193" s="97">
        <v>0.10337283550443024</v>
      </c>
    </row>
    <row r="194" spans="1:61" x14ac:dyDescent="0.2">
      <c r="A194" s="43">
        <v>188</v>
      </c>
      <c r="B194" s="43">
        <v>7</v>
      </c>
      <c r="C194" s="44" t="s">
        <v>168</v>
      </c>
      <c r="D194" s="44" t="s">
        <v>168</v>
      </c>
      <c r="E194" s="44" t="s">
        <v>237</v>
      </c>
      <c r="F194" s="45">
        <v>7</v>
      </c>
      <c r="G194" s="63">
        <v>17613760</v>
      </c>
      <c r="H194" s="64">
        <v>4324640</v>
      </c>
      <c r="I194" s="43">
        <v>5</v>
      </c>
      <c r="J194" s="46">
        <v>40696</v>
      </c>
      <c r="K194" s="43"/>
      <c r="L194" s="43">
        <v>164.5</v>
      </c>
      <c r="M194" s="43">
        <v>152.1</v>
      </c>
      <c r="N194" s="43">
        <v>0.77890000000000004</v>
      </c>
      <c r="O194" s="43">
        <v>10.713900000000001</v>
      </c>
      <c r="P194" s="43">
        <v>8.2059999999999995</v>
      </c>
      <c r="Q194" s="43">
        <f t="shared" si="81"/>
        <v>7.4270999999999994</v>
      </c>
      <c r="R194" s="43">
        <v>0.75519999999999998</v>
      </c>
      <c r="S194" s="43">
        <v>10.8886</v>
      </c>
      <c r="T194" s="43">
        <v>8.2620000000000005</v>
      </c>
      <c r="U194" s="43">
        <f t="shared" si="82"/>
        <v>7.5068000000000001</v>
      </c>
      <c r="V194" s="18">
        <f t="shared" si="83"/>
        <v>30.677904404558575</v>
      </c>
      <c r="W194" s="18">
        <f t="shared" si="84"/>
        <v>31.058170931065522</v>
      </c>
      <c r="X194" s="19">
        <f t="shared" si="68"/>
        <v>1.1098832357964885</v>
      </c>
      <c r="Y194" s="19">
        <f t="shared" si="69"/>
        <v>1.1037949685668351</v>
      </c>
      <c r="Z194" s="43">
        <v>12.441599999999999</v>
      </c>
      <c r="AA194" s="43">
        <v>2.1753</v>
      </c>
      <c r="AB194" s="47">
        <f t="shared" si="70"/>
        <v>8.5774666054405522</v>
      </c>
      <c r="AC194" s="47">
        <v>0.53200000000000003</v>
      </c>
      <c r="AD194" s="47">
        <f t="shared" si="71"/>
        <v>6.2022975369272881</v>
      </c>
      <c r="AE194" s="47">
        <v>12.5877</v>
      </c>
      <c r="AF194" s="47">
        <v>2.157</v>
      </c>
      <c r="AG194" s="47">
        <f t="shared" si="72"/>
        <v>8.6781906177102659</v>
      </c>
      <c r="AH194" s="47">
        <v>2.7349999999999999</v>
      </c>
      <c r="AI194" s="47">
        <f t="shared" si="73"/>
        <v>31.515786187255106</v>
      </c>
      <c r="AJ194" s="47">
        <f t="shared" si="74"/>
        <v>0.90405316608313646</v>
      </c>
      <c r="AK194" s="78">
        <f t="shared" si="75"/>
        <v>49.894466801974168</v>
      </c>
      <c r="AL194" s="89">
        <v>0.14899999999999999</v>
      </c>
      <c r="AM194" s="87">
        <f t="shared" si="76"/>
        <v>1.7371096485003117</v>
      </c>
      <c r="AN194" s="89">
        <v>0.185</v>
      </c>
      <c r="AO194" s="87">
        <f t="shared" si="77"/>
        <v>2.1317807841470544</v>
      </c>
      <c r="AP194" s="87">
        <f t="shared" si="78"/>
        <v>0.9181485637848058</v>
      </c>
      <c r="AQ194" s="87">
        <f t="shared" si="79"/>
        <v>50.672388255126727</v>
      </c>
      <c r="AR194" s="87">
        <f t="shared" si="80"/>
        <v>98.464802074779158</v>
      </c>
      <c r="AS194" s="74">
        <f t="shared" si="85"/>
        <v>7.2524910747588844</v>
      </c>
      <c r="AT194" s="48">
        <v>7.2522000000000002</v>
      </c>
      <c r="AU194" s="18">
        <v>4.7699999999999996</v>
      </c>
      <c r="AV194" s="18">
        <v>4.25</v>
      </c>
      <c r="AW194" s="50">
        <v>3.2702339999999999</v>
      </c>
      <c r="AX194" s="49">
        <v>0.27952500000000002</v>
      </c>
      <c r="AY194" s="18">
        <f t="shared" si="88"/>
        <v>11.699254091762811</v>
      </c>
      <c r="AZ194" s="18">
        <f t="shared" si="86"/>
        <v>1804.8339176180978</v>
      </c>
      <c r="BA194" s="69">
        <f t="shared" si="87"/>
        <v>154.26914429432233</v>
      </c>
      <c r="BB194" s="98">
        <v>9.9918836123744997E-2</v>
      </c>
      <c r="BC194" s="98">
        <v>2.0037041340600497</v>
      </c>
      <c r="BD194" s="98">
        <v>8.6999999999999994E-2</v>
      </c>
      <c r="BE194" s="98">
        <v>0.23452491314625371</v>
      </c>
      <c r="BF194" s="98">
        <v>0.24884330100507282</v>
      </c>
      <c r="BG194" s="98">
        <v>2.8268982855741587E-2</v>
      </c>
      <c r="BH194" s="98">
        <v>8.6528445359572732E-3</v>
      </c>
      <c r="BI194" s="98">
        <v>7.590707869168517E-2</v>
      </c>
    </row>
    <row r="195" spans="1:61" x14ac:dyDescent="0.2">
      <c r="A195" s="36">
        <v>189</v>
      </c>
      <c r="B195" s="36">
        <v>3</v>
      </c>
      <c r="C195" s="37" t="s">
        <v>192</v>
      </c>
      <c r="D195" s="37" t="s">
        <v>38</v>
      </c>
      <c r="E195" s="37" t="s">
        <v>236</v>
      </c>
      <c r="F195" s="38">
        <v>8</v>
      </c>
      <c r="G195" s="65">
        <v>17613650</v>
      </c>
      <c r="H195" s="66">
        <v>4324150</v>
      </c>
      <c r="I195" s="36">
        <v>5</v>
      </c>
      <c r="J195" s="39">
        <v>40695</v>
      </c>
      <c r="K195" s="36"/>
      <c r="L195" s="36">
        <v>152.4</v>
      </c>
      <c r="M195" s="36">
        <v>131.30000000000001</v>
      </c>
      <c r="N195" s="36">
        <v>0.76659999999999995</v>
      </c>
      <c r="O195" s="36">
        <v>10.868600000000001</v>
      </c>
      <c r="P195" s="36">
        <v>7.7832999999999997</v>
      </c>
      <c r="Q195" s="36">
        <f t="shared" si="81"/>
        <v>7.0167000000000002</v>
      </c>
      <c r="R195" s="36">
        <v>0.77070000000000005</v>
      </c>
      <c r="S195" s="36">
        <v>10.6831</v>
      </c>
      <c r="T195" s="36">
        <v>7.5278999999999998</v>
      </c>
      <c r="U195" s="36">
        <f t="shared" si="82"/>
        <v>6.7572000000000001</v>
      </c>
      <c r="V195" s="20">
        <f t="shared" si="83"/>
        <v>35.440627127688941</v>
      </c>
      <c r="W195" s="20">
        <f t="shared" si="84"/>
        <v>36.748696539393997</v>
      </c>
      <c r="X195" s="21">
        <f t="shared" si="68"/>
        <v>0.89227849032994133</v>
      </c>
      <c r="Y195" s="21">
        <f t="shared" si="69"/>
        <v>0.87419959414500736</v>
      </c>
      <c r="Z195" s="36">
        <v>12.3727</v>
      </c>
      <c r="AA195" s="36">
        <v>2.0611999999999999</v>
      </c>
      <c r="AB195" s="40">
        <f t="shared" si="70"/>
        <v>7.8258940232703997</v>
      </c>
      <c r="AC195" s="40">
        <v>0.71399999999999997</v>
      </c>
      <c r="AD195" s="40">
        <f t="shared" si="71"/>
        <v>9.1235582526023418</v>
      </c>
      <c r="AE195" s="40">
        <v>12.2096</v>
      </c>
      <c r="AF195" s="40">
        <v>2.2159</v>
      </c>
      <c r="AG195" s="40">
        <f t="shared" si="72"/>
        <v>7.7227311473261517</v>
      </c>
      <c r="AH195" s="40">
        <v>2.1435</v>
      </c>
      <c r="AI195" s="40">
        <f t="shared" si="73"/>
        <v>27.75572474437552</v>
      </c>
      <c r="AJ195" s="40">
        <f t="shared" si="74"/>
        <v>0.66543451756332772</v>
      </c>
      <c r="AK195" s="77">
        <f t="shared" si="75"/>
        <v>29.086129259196991</v>
      </c>
      <c r="AL195" s="88">
        <v>0.16500000000000001</v>
      </c>
      <c r="AM195" s="86">
        <f t="shared" si="76"/>
        <v>2.108385310475331</v>
      </c>
      <c r="AN195" s="88">
        <v>0.14899999999999999</v>
      </c>
      <c r="AO195" s="86">
        <f t="shared" si="77"/>
        <v>1.9293692497839758</v>
      </c>
      <c r="AP195" s="86">
        <f t="shared" si="78"/>
        <v>0.65904108682435081</v>
      </c>
      <c r="AQ195" s="86">
        <f t="shared" si="79"/>
        <v>28.806672531336602</v>
      </c>
      <c r="AR195" s="86">
        <f t="shared" si="80"/>
        <v>100.97011110032368</v>
      </c>
      <c r="AS195" s="73">
        <f t="shared" si="85"/>
        <v>7.9049754336115541</v>
      </c>
      <c r="AT195" s="41">
        <v>7.9051999999999998</v>
      </c>
      <c r="AU195" s="20">
        <v>4.29</v>
      </c>
      <c r="AV195" s="20">
        <v>3.72</v>
      </c>
      <c r="AW195" s="51">
        <v>5.2580090000000004</v>
      </c>
      <c r="AX195" s="42">
        <v>0.31059209999999998</v>
      </c>
      <c r="AY195" s="20">
        <f t="shared" si="88"/>
        <v>16.928984993501125</v>
      </c>
      <c r="AZ195" s="20">
        <f t="shared" si="86"/>
        <v>2298.2746669053981</v>
      </c>
      <c r="BA195" s="68">
        <f t="shared" si="87"/>
        <v>135.75974388232277</v>
      </c>
      <c r="BB195" s="97">
        <v>0.32123098956139096</v>
      </c>
      <c r="BC195" s="97">
        <v>0.10287183253606814</v>
      </c>
      <c r="BD195" s="97">
        <v>0.26200000000000001</v>
      </c>
      <c r="BE195" s="97">
        <v>0.17790310044614249</v>
      </c>
      <c r="BF195" s="97">
        <v>7.9070725534971006E-2</v>
      </c>
      <c r="BG195" s="97">
        <v>0.22018951854949131</v>
      </c>
      <c r="BH195" s="97">
        <v>2.5573529555238937E-3</v>
      </c>
      <c r="BI195" s="97">
        <v>0.24068607258192984</v>
      </c>
    </row>
    <row r="196" spans="1:61" x14ac:dyDescent="0.2">
      <c r="A196" s="43">
        <v>190</v>
      </c>
      <c r="B196" s="43">
        <v>7</v>
      </c>
      <c r="C196" s="44" t="s">
        <v>125</v>
      </c>
      <c r="D196" s="44" t="s">
        <v>125</v>
      </c>
      <c r="E196" s="44" t="s">
        <v>241</v>
      </c>
      <c r="F196" s="45">
        <v>2</v>
      </c>
      <c r="G196" s="63">
        <v>17613920</v>
      </c>
      <c r="H196" s="64">
        <v>4324840</v>
      </c>
      <c r="I196" s="43">
        <v>5</v>
      </c>
      <c r="J196" s="46">
        <v>40694</v>
      </c>
      <c r="K196" s="43"/>
      <c r="L196" s="43">
        <v>121.7</v>
      </c>
      <c r="M196" s="43">
        <v>110.1</v>
      </c>
      <c r="N196" s="43">
        <v>0.78149999999999997</v>
      </c>
      <c r="O196" s="43">
        <v>10.6191</v>
      </c>
      <c r="P196" s="43">
        <v>7.194</v>
      </c>
      <c r="Q196" s="43">
        <f t="shared" si="81"/>
        <v>6.4124999999999996</v>
      </c>
      <c r="R196" s="43">
        <v>0.77580000000000005</v>
      </c>
      <c r="S196" s="43">
        <v>10.638199999999999</v>
      </c>
      <c r="T196" s="43">
        <v>7.1346999999999996</v>
      </c>
      <c r="U196" s="43">
        <f t="shared" si="82"/>
        <v>6.3588999999999993</v>
      </c>
      <c r="V196" s="18">
        <f t="shared" si="83"/>
        <v>39.613526570048307</v>
      </c>
      <c r="W196" s="18">
        <f t="shared" si="84"/>
        <v>40.225790077268712</v>
      </c>
      <c r="X196" s="19">
        <f t="shared" si="68"/>
        <v>0.6998474446987033</v>
      </c>
      <c r="Y196" s="19">
        <f t="shared" si="69"/>
        <v>0.69275163289396979</v>
      </c>
      <c r="Z196" s="43">
        <v>12.3748</v>
      </c>
      <c r="AA196" s="43">
        <v>2.0922000000000001</v>
      </c>
      <c r="AB196" s="47">
        <f t="shared" si="70"/>
        <v>7.3969389295181509</v>
      </c>
      <c r="AC196" s="47">
        <v>0.27200000000000002</v>
      </c>
      <c r="AD196" s="47">
        <f t="shared" si="71"/>
        <v>3.6771967781775179</v>
      </c>
      <c r="AE196" s="47">
        <v>12.2226</v>
      </c>
      <c r="AF196" s="47">
        <v>2.0912999999999999</v>
      </c>
      <c r="AG196" s="47">
        <f t="shared" si="72"/>
        <v>7.3059625820157539</v>
      </c>
      <c r="AH196" s="47">
        <v>2.6015000000000001</v>
      </c>
      <c r="AI196" s="47">
        <f t="shared" si="73"/>
        <v>35.607902049810839</v>
      </c>
      <c r="AJ196" s="47">
        <f t="shared" si="74"/>
        <v>1.1403823311297614</v>
      </c>
      <c r="AK196" s="78">
        <f t="shared" si="75"/>
        <v>39.500086100678701</v>
      </c>
      <c r="AL196" s="89">
        <v>1.0329999999999999</v>
      </c>
      <c r="AM196" s="87">
        <f t="shared" si="76"/>
        <v>13.965236293593293</v>
      </c>
      <c r="AN196" s="89">
        <v>1.7470000000000001</v>
      </c>
      <c r="AO196" s="87">
        <f t="shared" si="77"/>
        <v>23.911975737466665</v>
      </c>
      <c r="AP196" s="87">
        <f t="shared" si="78"/>
        <v>1.4956230255538103</v>
      </c>
      <c r="AQ196" s="87">
        <f t="shared" si="79"/>
        <v>51.804764657311075</v>
      </c>
      <c r="AR196" s="87">
        <f t="shared" si="80"/>
        <v>76.247979045889082</v>
      </c>
      <c r="AS196" s="74">
        <f t="shared" si="85"/>
        <v>8.3648115240057237</v>
      </c>
      <c r="AT196" s="48">
        <v>8.3643999999999998</v>
      </c>
      <c r="AU196" s="18">
        <v>4.92</v>
      </c>
      <c r="AV196" s="18">
        <v>4.04</v>
      </c>
      <c r="AW196" s="50">
        <v>7.6998189999999997</v>
      </c>
      <c r="AX196" s="49">
        <v>0.49749959999999999</v>
      </c>
      <c r="AY196" s="18">
        <f t="shared" si="88"/>
        <v>15.477035559425575</v>
      </c>
      <c r="AZ196" s="18">
        <f t="shared" si="86"/>
        <v>2667.0310926190068</v>
      </c>
      <c r="BA196" s="69">
        <f t="shared" si="87"/>
        <v>172.3218301320484</v>
      </c>
      <c r="BB196" s="98">
        <v>0.34331473422386249</v>
      </c>
      <c r="BC196" s="98">
        <v>0.35383980299155376</v>
      </c>
      <c r="BD196" s="98">
        <v>0.30299999999999999</v>
      </c>
      <c r="BE196" s="98">
        <v>0.32539541341934669</v>
      </c>
      <c r="BF196" s="98">
        <v>0.1939163204038119</v>
      </c>
      <c r="BG196" s="98">
        <v>0.17043936167592511</v>
      </c>
      <c r="BH196" s="98">
        <v>1.1404484161525254E-2</v>
      </c>
      <c r="BI196" s="98">
        <v>0.31650714954047837</v>
      </c>
    </row>
    <row r="197" spans="1:61" x14ac:dyDescent="0.2">
      <c r="A197" s="36">
        <v>191</v>
      </c>
      <c r="B197" s="36">
        <v>3</v>
      </c>
      <c r="C197" s="37" t="s">
        <v>193</v>
      </c>
      <c r="D197" s="37" t="s">
        <v>44</v>
      </c>
      <c r="E197" s="37" t="s">
        <v>237</v>
      </c>
      <c r="F197" s="38">
        <v>12</v>
      </c>
      <c r="G197" s="65">
        <v>17613700</v>
      </c>
      <c r="H197" s="66">
        <v>4323950</v>
      </c>
      <c r="I197" s="36">
        <v>5</v>
      </c>
      <c r="J197" s="39">
        <v>40696</v>
      </c>
      <c r="K197" s="36"/>
      <c r="L197" s="36">
        <v>117</v>
      </c>
      <c r="M197" s="36">
        <v>101.2</v>
      </c>
      <c r="N197" s="36">
        <v>0.76770000000000005</v>
      </c>
      <c r="O197" s="36">
        <v>10.6981</v>
      </c>
      <c r="P197" s="36">
        <v>8.1281999999999996</v>
      </c>
      <c r="Q197" s="36">
        <f t="shared" si="81"/>
        <v>7.3605</v>
      </c>
      <c r="R197" s="36">
        <v>0.77510000000000001</v>
      </c>
      <c r="S197" s="36">
        <v>10.8347</v>
      </c>
      <c r="T197" s="36">
        <v>8.1346000000000007</v>
      </c>
      <c r="U197" s="36">
        <f t="shared" si="82"/>
        <v>7.3595000000000006</v>
      </c>
      <c r="V197" s="20">
        <f t="shared" si="83"/>
        <v>31.198063207485443</v>
      </c>
      <c r="W197" s="20">
        <f t="shared" si="84"/>
        <v>32.074722881113452</v>
      </c>
      <c r="X197" s="21">
        <f t="shared" si="68"/>
        <v>0.73292168456868145</v>
      </c>
      <c r="Y197" s="21">
        <f t="shared" si="69"/>
        <v>0.72358295204540202</v>
      </c>
      <c r="Z197" s="36">
        <v>12.0174</v>
      </c>
      <c r="AA197" s="36">
        <v>1.9382999999999999</v>
      </c>
      <c r="AB197" s="40">
        <f t="shared" si="70"/>
        <v>8.162852252485072</v>
      </c>
      <c r="AC197" s="40">
        <v>0.49</v>
      </c>
      <c r="AD197" s="40">
        <f t="shared" si="71"/>
        <v>6.0028037362899225</v>
      </c>
      <c r="AE197" s="40">
        <v>12.195499999999999</v>
      </c>
      <c r="AF197" s="40">
        <v>2.1919</v>
      </c>
      <c r="AG197" s="40">
        <f t="shared" si="72"/>
        <v>8.2838271710338081</v>
      </c>
      <c r="AH197" s="40">
        <v>2.657</v>
      </c>
      <c r="AI197" s="40">
        <f t="shared" si="73"/>
        <v>32.074546524712332</v>
      </c>
      <c r="AJ197" s="40">
        <f t="shared" si="74"/>
        <v>0.93113367101508604</v>
      </c>
      <c r="AK197" s="77">
        <f t="shared" si="75"/>
        <v>33.687622521098405</v>
      </c>
      <c r="AL197" s="88">
        <v>0.876</v>
      </c>
      <c r="AM197" s="86">
        <f t="shared" si="76"/>
        <v>10.731543006101985</v>
      </c>
      <c r="AN197" s="88">
        <v>0.42299999999999999</v>
      </c>
      <c r="AO197" s="86">
        <f t="shared" si="77"/>
        <v>5.1063354083377179</v>
      </c>
      <c r="AP197" s="86">
        <f t="shared" si="78"/>
        <v>0.73023339966636225</v>
      </c>
      <c r="AQ197" s="86">
        <f t="shared" si="79"/>
        <v>26.419221950636814</v>
      </c>
      <c r="AR197" s="86">
        <f t="shared" si="80"/>
        <v>127.51178889386783</v>
      </c>
      <c r="AS197" s="73">
        <f t="shared" si="85"/>
        <v>7.361029961274542</v>
      </c>
      <c r="AT197" s="41">
        <v>7.3611000000000004</v>
      </c>
      <c r="AU197" s="20">
        <v>4.1500000000000004</v>
      </c>
      <c r="AV197" s="20">
        <v>3.26</v>
      </c>
      <c r="AW197" s="51">
        <v>4.4427779999999997</v>
      </c>
      <c r="AX197" s="42">
        <v>0.25986530000000002</v>
      </c>
      <c r="AY197" s="20">
        <f t="shared" si="88"/>
        <v>17.096464976278092</v>
      </c>
      <c r="AZ197" s="20">
        <f t="shared" si="86"/>
        <v>1607.3592102611835</v>
      </c>
      <c r="BA197" s="68">
        <f t="shared" si="87"/>
        <v>94.01705045408201</v>
      </c>
      <c r="BB197" s="97">
        <v>1.1030620766107746</v>
      </c>
      <c r="BC197" s="97">
        <v>0.10839534141448523</v>
      </c>
      <c r="BD197" s="97">
        <v>0.14599999999999999</v>
      </c>
      <c r="BE197" s="97">
        <v>0.13583416937833562</v>
      </c>
      <c r="BF197" s="97">
        <v>5.6707344584008453E-2</v>
      </c>
      <c r="BG197" s="97">
        <v>4.0474030847205252E-2</v>
      </c>
      <c r="BH197" s="97">
        <v>2.7250425285980577E-3</v>
      </c>
      <c r="BI197" s="97">
        <v>0.13651812311851527</v>
      </c>
    </row>
    <row r="198" spans="1:61" x14ac:dyDescent="0.2">
      <c r="A198" s="43">
        <v>192</v>
      </c>
      <c r="B198" s="43">
        <v>7</v>
      </c>
      <c r="C198" s="44" t="s">
        <v>179</v>
      </c>
      <c r="D198" s="44" t="s">
        <v>179</v>
      </c>
      <c r="E198" s="44" t="s">
        <v>236</v>
      </c>
      <c r="F198" s="45">
        <v>2</v>
      </c>
      <c r="G198" s="63">
        <v>17613720</v>
      </c>
      <c r="H198" s="64">
        <v>4324840</v>
      </c>
      <c r="I198" s="43">
        <v>5</v>
      </c>
      <c r="J198" s="46">
        <v>40694</v>
      </c>
      <c r="K198" s="43" t="s">
        <v>199</v>
      </c>
      <c r="L198" s="43">
        <v>128.6</v>
      </c>
      <c r="M198" s="43">
        <v>115.5</v>
      </c>
      <c r="N198" s="43">
        <v>0.78269999999999995</v>
      </c>
      <c r="O198" s="43">
        <v>10.7883</v>
      </c>
      <c r="P198" s="43">
        <v>7.7594000000000003</v>
      </c>
      <c r="Q198" s="43">
        <f t="shared" si="81"/>
        <v>6.9767000000000001</v>
      </c>
      <c r="R198" s="43">
        <v>0.79339999999999999</v>
      </c>
      <c r="S198" s="43">
        <v>10.8634</v>
      </c>
      <c r="T198" s="43">
        <v>7.6802999999999999</v>
      </c>
      <c r="U198" s="43">
        <f t="shared" si="82"/>
        <v>6.8868999999999998</v>
      </c>
      <c r="V198" s="18">
        <f t="shared" si="83"/>
        <v>35.330867699266797</v>
      </c>
      <c r="W198" s="18">
        <f t="shared" si="84"/>
        <v>36.604562107627451</v>
      </c>
      <c r="X198" s="19">
        <f t="shared" si="68"/>
        <v>0.78624050323522998</v>
      </c>
      <c r="Y198" s="19">
        <f t="shared" si="69"/>
        <v>0.77075506069147681</v>
      </c>
      <c r="Z198" s="43">
        <v>12.5693</v>
      </c>
      <c r="AA198" s="43">
        <v>2.1375000000000002</v>
      </c>
      <c r="AB198" s="47">
        <f t="shared" si="70"/>
        <v>7.9683627750059838</v>
      </c>
      <c r="AC198" s="47">
        <v>0.93500000000000005</v>
      </c>
      <c r="AD198" s="47">
        <f t="shared" si="71"/>
        <v>11.733903518207955</v>
      </c>
      <c r="AE198" s="47">
        <v>12.327199999999999</v>
      </c>
      <c r="AF198" s="47">
        <v>2.0657000000000001</v>
      </c>
      <c r="AG198" s="47">
        <f t="shared" si="72"/>
        <v>7.8148824198685487</v>
      </c>
      <c r="AH198" s="47">
        <v>3.8155000000000001</v>
      </c>
      <c r="AI198" s="47">
        <f t="shared" si="73"/>
        <v>48.823511282773467</v>
      </c>
      <c r="AJ198" s="47">
        <f t="shared" si="74"/>
        <v>1.3246288487344826</v>
      </c>
      <c r="AK198" s="78">
        <f t="shared" si="75"/>
        <v>51.048219435001357</v>
      </c>
      <c r="AL198" s="89">
        <v>0.52700000000000002</v>
      </c>
      <c r="AM198" s="87">
        <f t="shared" si="76"/>
        <v>6.613654710262665</v>
      </c>
      <c r="AN198" s="89">
        <v>0.28199999999999997</v>
      </c>
      <c r="AO198" s="87">
        <f t="shared" si="77"/>
        <v>3.608499588977097</v>
      </c>
      <c r="AP198" s="87">
        <f t="shared" si="78"/>
        <v>1.2173018801171409</v>
      </c>
      <c r="AQ198" s="87">
        <f t="shared" si="79"/>
        <v>46.912079224476784</v>
      </c>
      <c r="AR198" s="87">
        <f t="shared" si="80"/>
        <v>108.81679149357871</v>
      </c>
      <c r="AS198" s="74">
        <f t="shared" si="85"/>
        <v>7.8870028605032747</v>
      </c>
      <c r="AT198" s="48">
        <v>7.8868999999999998</v>
      </c>
      <c r="AU198" s="18">
        <v>4.46</v>
      </c>
      <c r="AV198" s="18">
        <v>3.98</v>
      </c>
      <c r="AW198" s="50">
        <v>6.0098929999999999</v>
      </c>
      <c r="AX198" s="49">
        <v>0.4602656</v>
      </c>
      <c r="AY198" s="18">
        <f t="shared" si="88"/>
        <v>13.057445527104351</v>
      </c>
      <c r="AZ198" s="18">
        <f t="shared" si="86"/>
        <v>2316.0777219821407</v>
      </c>
      <c r="BA198" s="69">
        <f t="shared" si="87"/>
        <v>177.37602023109949</v>
      </c>
      <c r="BB198" s="98">
        <v>0.25944042623356806</v>
      </c>
      <c r="BC198" s="98">
        <v>0.49333775863556911</v>
      </c>
      <c r="BD198" s="98">
        <v>0.109</v>
      </c>
      <c r="BE198" s="98">
        <v>0.20753743860795409</v>
      </c>
      <c r="BF198" s="98">
        <v>9.2351332671915143E-2</v>
      </c>
      <c r="BG198" s="98">
        <v>3.3325060406027056E-2</v>
      </c>
      <c r="BH198" s="98">
        <v>3.9902475408125342E-3</v>
      </c>
      <c r="BI198" s="98">
        <v>0.1063744810106121</v>
      </c>
    </row>
    <row r="199" spans="1:61" x14ac:dyDescent="0.2">
      <c r="A199" s="36">
        <v>193</v>
      </c>
      <c r="B199" s="36">
        <v>3</v>
      </c>
      <c r="C199" s="37" t="s">
        <v>189</v>
      </c>
      <c r="D199" s="37" t="s">
        <v>189</v>
      </c>
      <c r="E199" s="37" t="s">
        <v>240</v>
      </c>
      <c r="F199" s="38">
        <v>6</v>
      </c>
      <c r="G199" s="65">
        <v>17613850</v>
      </c>
      <c r="H199" s="66">
        <v>4324250</v>
      </c>
      <c r="I199" s="36">
        <v>5</v>
      </c>
      <c r="J199" s="39">
        <v>40694</v>
      </c>
      <c r="K199" s="36"/>
      <c r="L199" s="36">
        <v>164.1</v>
      </c>
      <c r="M199" s="36">
        <v>156</v>
      </c>
      <c r="N199" s="36">
        <v>0.77880000000000005</v>
      </c>
      <c r="O199" s="36">
        <v>10.846399999999999</v>
      </c>
      <c r="P199" s="36">
        <v>7.9703999999999997</v>
      </c>
      <c r="Q199" s="36">
        <f t="shared" ref="Q199:Q206" si="89">P199-N199</f>
        <v>7.1915999999999993</v>
      </c>
      <c r="R199" s="36">
        <v>0.78100000000000003</v>
      </c>
      <c r="S199" s="36">
        <v>10.552199999999999</v>
      </c>
      <c r="T199" s="36">
        <v>7.6314000000000002</v>
      </c>
      <c r="U199" s="36">
        <f t="shared" ref="U199:U206" si="90">T199-R199</f>
        <v>6.8504000000000005</v>
      </c>
      <c r="V199" s="20">
        <f t="shared" ref="V199:V206" si="91">(O199-Q199)/O199*100</f>
        <v>33.695972857353595</v>
      </c>
      <c r="W199" s="20">
        <f t="shared" ref="W199:W206" si="92">(S199-U199)/S199*100</f>
        <v>35.080836223725846</v>
      </c>
      <c r="X199" s="21">
        <f t="shared" si="68"/>
        <v>1.0887819193950357</v>
      </c>
      <c r="Y199" s="21">
        <f t="shared" si="69"/>
        <v>1.0660410051682914</v>
      </c>
      <c r="Z199" s="36">
        <v>12.6861</v>
      </c>
      <c r="AA199" s="36">
        <v>2.1652999999999998</v>
      </c>
      <c r="AB199" s="40">
        <f t="shared" si="70"/>
        <v>8.2357100358219135</v>
      </c>
      <c r="AC199" s="40">
        <v>0.47100000000000003</v>
      </c>
      <c r="AD199" s="40">
        <f t="shared" si="71"/>
        <v>5.718996880066757</v>
      </c>
      <c r="AE199" s="40">
        <v>12.5555</v>
      </c>
      <c r="AF199" s="40">
        <v>2.1036000000000001</v>
      </c>
      <c r="AG199" s="40">
        <f t="shared" si="72"/>
        <v>8.1509256079301</v>
      </c>
      <c r="AH199" s="40">
        <v>2.887</v>
      </c>
      <c r="AI199" s="40">
        <f t="shared" si="73"/>
        <v>35.4192902606204</v>
      </c>
      <c r="AJ199" s="40">
        <f t="shared" si="74"/>
        <v>1.0607247635912016</v>
      </c>
      <c r="AK199" s="77">
        <f t="shared" si="75"/>
        <v>56.538804659283137</v>
      </c>
      <c r="AL199" s="88">
        <v>0.46600000000000003</v>
      </c>
      <c r="AM199" s="86">
        <f t="shared" si="76"/>
        <v>5.6582856605331395</v>
      </c>
      <c r="AN199" s="88">
        <v>0.24199999999999999</v>
      </c>
      <c r="AO199" s="86">
        <f t="shared" si="77"/>
        <v>2.9689879608833172</v>
      </c>
      <c r="AP199" s="86">
        <f t="shared" si="78"/>
        <v>0.96467841717513647</v>
      </c>
      <c r="AQ199" s="86">
        <f t="shared" si="79"/>
        <v>51.419337475476944</v>
      </c>
      <c r="AR199" s="86">
        <f t="shared" si="80"/>
        <v>109.95630716993929</v>
      </c>
      <c r="AS199" s="73">
        <f t="shared" ref="AS199:AS206" si="93">(5*S199)/U199</f>
        <v>7.7018860212542322</v>
      </c>
      <c r="AT199" s="41">
        <v>7.7020999999999997</v>
      </c>
      <c r="AU199" s="20">
        <v>4.0599999999999996</v>
      </c>
      <c r="AV199" s="20">
        <v>3.77</v>
      </c>
      <c r="AW199" s="51">
        <v>4.179208</v>
      </c>
      <c r="AX199" s="42">
        <v>0.22787270000000001</v>
      </c>
      <c r="AY199" s="20">
        <f t="shared" si="88"/>
        <v>18.340099538031541</v>
      </c>
      <c r="AZ199" s="20">
        <f t="shared" ref="AZ199:AZ206" si="94">Y199*(AW199/100)*5*10000</f>
        <v>2227.6035485636826</v>
      </c>
      <c r="BA199" s="68">
        <f t="shared" ref="BA199:BA206" si="95">Y199*(AX199/100)*5*10000</f>
        <v>121.46082107920624</v>
      </c>
      <c r="BB199" s="97">
        <v>0.78428232177745483</v>
      </c>
      <c r="BC199" s="97">
        <v>0.15160474519416064</v>
      </c>
      <c r="BD199" s="97">
        <v>9.1999999999999998E-2</v>
      </c>
      <c r="BE199" s="97">
        <v>0.22399893343344116</v>
      </c>
      <c r="BF199" s="97">
        <v>6.8148511093367128E-2</v>
      </c>
      <c r="BG199" s="97">
        <v>6.3731722693256637E-2</v>
      </c>
      <c r="BH199" s="97">
        <v>7.8466510120057224E-3</v>
      </c>
      <c r="BI199" s="97">
        <v>9.4297128536778768E-2</v>
      </c>
    </row>
    <row r="200" spans="1:61" x14ac:dyDescent="0.2">
      <c r="A200" s="43">
        <v>194</v>
      </c>
      <c r="B200" s="43">
        <v>7</v>
      </c>
      <c r="C200" s="44" t="s">
        <v>194</v>
      </c>
      <c r="D200" s="44" t="s">
        <v>194</v>
      </c>
      <c r="E200" s="44" t="s">
        <v>241</v>
      </c>
      <c r="F200" s="45">
        <v>1</v>
      </c>
      <c r="G200" s="63">
        <v>17613920</v>
      </c>
      <c r="H200" s="64">
        <v>4324880</v>
      </c>
      <c r="I200" s="43">
        <v>5</v>
      </c>
      <c r="J200" s="46">
        <v>40694</v>
      </c>
      <c r="K200" s="43"/>
      <c r="L200" s="43">
        <v>127.7</v>
      </c>
      <c r="M200" s="43">
        <v>105.7</v>
      </c>
      <c r="N200" s="43">
        <v>0.79300000000000004</v>
      </c>
      <c r="O200" s="43">
        <v>10.713900000000001</v>
      </c>
      <c r="P200" s="43">
        <v>7.3624000000000001</v>
      </c>
      <c r="Q200" s="43">
        <f t="shared" si="89"/>
        <v>6.5693999999999999</v>
      </c>
      <c r="R200" s="43">
        <v>0.77810000000000001</v>
      </c>
      <c r="S200" s="43">
        <v>10.867599999999999</v>
      </c>
      <c r="T200" s="43">
        <v>7.2782999999999998</v>
      </c>
      <c r="U200" s="43">
        <f t="shared" si="90"/>
        <v>6.5001999999999995</v>
      </c>
      <c r="V200" s="18">
        <f t="shared" si="91"/>
        <v>38.683392602133679</v>
      </c>
      <c r="W200" s="18">
        <f t="shared" si="92"/>
        <v>40.187345872133683</v>
      </c>
      <c r="X200" s="19">
        <f t="shared" ref="X200:X206" si="96">(M200*(Q200/O200))/(I200*5*3.8)</f>
        <v>0.68222793704783902</v>
      </c>
      <c r="Y200" s="19">
        <f t="shared" ref="Y200:Y206" si="97">(M200*(U200/S200))/(I200*5*3.8)</f>
        <v>0.66549447803320727</v>
      </c>
      <c r="Z200" s="43">
        <v>12.4017</v>
      </c>
      <c r="AA200" s="43">
        <v>2.1836000000000002</v>
      </c>
      <c r="AB200" s="47">
        <f t="shared" ref="AB200:AB206" si="98">(Z200*(U200/S200))</f>
        <v>7.417785926975597</v>
      </c>
      <c r="AC200" s="47">
        <v>0.76100000000000001</v>
      </c>
      <c r="AD200" s="47">
        <f t="shared" ref="AD200:AD206" si="99">((AC200*0.1)/AB200)*1000</f>
        <v>10.25912593719562</v>
      </c>
      <c r="AE200" s="47">
        <v>12.1454</v>
      </c>
      <c r="AF200" s="47">
        <v>2.1156000000000001</v>
      </c>
      <c r="AG200" s="47">
        <f t="shared" ref="AG200:AG206" si="100">(AE200*(U200/S200))</f>
        <v>7.2644860944458758</v>
      </c>
      <c r="AH200" s="47">
        <v>4.9809999999999999</v>
      </c>
      <c r="AI200" s="47">
        <f t="shared" ref="AI200:AI206" si="101">((AH200*0.1)/AG200)*1000</f>
        <v>68.566446893033017</v>
      </c>
      <c r="AJ200" s="47">
        <f t="shared" ref="AJ200:AJ206" si="102">(AI200-AD200)/28</f>
        <v>2.0824043198513356</v>
      </c>
      <c r="AK200" s="78">
        <f t="shared" ref="AK200:AK206" si="103">(AJ200*Y200*5*10000)/1000</f>
        <v>69.291428794678026</v>
      </c>
      <c r="AL200" s="89">
        <v>0.79800000000000004</v>
      </c>
      <c r="AM200" s="87">
        <f t="shared" ref="AM200:AM206" si="104">((AL200*0.1)/AB200)*1000</f>
        <v>10.757927066862162</v>
      </c>
      <c r="AN200" s="89">
        <v>0.42</v>
      </c>
      <c r="AO200" s="87">
        <f t="shared" ref="AO200:AO206" si="105">((AN200*0.1)/AG200)*1000</f>
        <v>5.7815514344657437</v>
      </c>
      <c r="AP200" s="87">
        <f t="shared" ref="AP200:AP206" si="106">AJ200+((AO200-AM200)/28)</f>
        <v>1.9046766186943207</v>
      </c>
      <c r="AQ200" s="87">
        <f t="shared" ref="AQ200:AQ206" si="107">(AP200*Y200*5*10000)/1000</f>
        <v>63.377588609001556</v>
      </c>
      <c r="AR200" s="87">
        <f t="shared" ref="AR200:AR206" si="108">AK200/AQ200*100</f>
        <v>109.33112211346665</v>
      </c>
      <c r="AS200" s="74">
        <f t="shared" si="93"/>
        <v>8.359435094304791</v>
      </c>
      <c r="AT200" s="48">
        <v>8.3594000000000008</v>
      </c>
      <c r="AU200" s="18">
        <v>4.7</v>
      </c>
      <c r="AV200" s="18">
        <v>3.85</v>
      </c>
      <c r="AW200" s="50">
        <v>7.9770469999999998</v>
      </c>
      <c r="AX200" s="49">
        <v>0.50636579999999998</v>
      </c>
      <c r="AY200" s="18">
        <f t="shared" si="88"/>
        <v>15.753526403244454</v>
      </c>
      <c r="AZ200" s="18">
        <f t="shared" si="94"/>
        <v>2654.3403647556806</v>
      </c>
      <c r="BA200" s="69">
        <f t="shared" si="95"/>
        <v>168.4918218824337</v>
      </c>
      <c r="BB200" s="98">
        <v>0.42152412757321139</v>
      </c>
      <c r="BC200" s="98">
        <v>0.26493012654832881</v>
      </c>
      <c r="BD200" s="98">
        <v>0.26400000000000001</v>
      </c>
      <c r="BE200" s="98">
        <v>0.33892328817604672</v>
      </c>
      <c r="BF200" s="98">
        <v>0.13894298879838815</v>
      </c>
      <c r="BG200" s="98">
        <v>9.5229721691699673E-2</v>
      </c>
      <c r="BH200" s="98">
        <v>7.2299450274624496E-3</v>
      </c>
      <c r="BI200" s="98">
        <v>0.23978764563868574</v>
      </c>
    </row>
    <row r="201" spans="1:61" x14ac:dyDescent="0.2">
      <c r="A201" s="36">
        <v>195</v>
      </c>
      <c r="B201" s="36">
        <v>3</v>
      </c>
      <c r="C201" s="37" t="s">
        <v>95</v>
      </c>
      <c r="D201" s="37" t="s">
        <v>48</v>
      </c>
      <c r="E201" s="37" t="s">
        <v>232</v>
      </c>
      <c r="F201" s="38">
        <v>10</v>
      </c>
      <c r="G201" s="65">
        <v>17613450</v>
      </c>
      <c r="H201" s="66">
        <v>4324050</v>
      </c>
      <c r="I201" s="36">
        <v>5</v>
      </c>
      <c r="J201" s="39">
        <v>40696</v>
      </c>
      <c r="K201" s="36"/>
      <c r="L201" s="36">
        <v>129.5</v>
      </c>
      <c r="M201" s="36">
        <v>120.3</v>
      </c>
      <c r="N201" s="36">
        <v>0.7944</v>
      </c>
      <c r="O201" s="36">
        <v>10.6463</v>
      </c>
      <c r="P201" s="36">
        <v>7.8701999999999996</v>
      </c>
      <c r="Q201" s="36">
        <f t="shared" si="89"/>
        <v>7.0757999999999992</v>
      </c>
      <c r="R201" s="36">
        <v>0.78810000000000002</v>
      </c>
      <c r="S201" s="36">
        <v>10.527900000000001</v>
      </c>
      <c r="T201" s="36">
        <v>7.6131000000000002</v>
      </c>
      <c r="U201" s="36">
        <f t="shared" si="90"/>
        <v>6.8250000000000002</v>
      </c>
      <c r="V201" s="20">
        <f t="shared" si="91"/>
        <v>33.537473112724612</v>
      </c>
      <c r="W201" s="20">
        <f t="shared" si="92"/>
        <v>35.172256575385404</v>
      </c>
      <c r="X201" s="21">
        <f t="shared" si="96"/>
        <v>0.84162547205676097</v>
      </c>
      <c r="Y201" s="21">
        <f t="shared" si="97"/>
        <v>0.82092395094538262</v>
      </c>
      <c r="Z201" s="36">
        <v>12.1652</v>
      </c>
      <c r="AA201" s="36">
        <v>2.1074999999999999</v>
      </c>
      <c r="AB201" s="40">
        <f t="shared" si="98"/>
        <v>7.8864246430912148</v>
      </c>
      <c r="AC201" s="40">
        <v>0.35299999999999998</v>
      </c>
      <c r="AD201" s="40">
        <f t="shared" si="99"/>
        <v>4.4760460661884389</v>
      </c>
      <c r="AE201" s="40">
        <v>12.421799999999999</v>
      </c>
      <c r="AF201" s="40">
        <v>2.0381</v>
      </c>
      <c r="AG201" s="40">
        <f t="shared" si="100"/>
        <v>8.0527726327187743</v>
      </c>
      <c r="AH201" s="40">
        <v>2.3980000000000001</v>
      </c>
      <c r="AI201" s="40">
        <f t="shared" si="101"/>
        <v>29.778563351668705</v>
      </c>
      <c r="AJ201" s="40">
        <f t="shared" si="102"/>
        <v>0.90366133162429529</v>
      </c>
      <c r="AK201" s="77">
        <f t="shared" si="103"/>
        <v>37.091861533679108</v>
      </c>
      <c r="AL201" s="88">
        <v>0.30199999999999999</v>
      </c>
      <c r="AM201" s="86">
        <f t="shared" si="104"/>
        <v>3.8293651897702796</v>
      </c>
      <c r="AN201" s="88">
        <v>0.22</v>
      </c>
      <c r="AO201" s="86">
        <f t="shared" si="105"/>
        <v>2.7319782891439179</v>
      </c>
      <c r="AP201" s="86">
        <f t="shared" si="106"/>
        <v>0.86446894231621096</v>
      </c>
      <c r="AQ201" s="86">
        <f t="shared" si="107"/>
        <v>35.483162979790002</v>
      </c>
      <c r="AR201" s="86">
        <f t="shared" si="108"/>
        <v>104.53369547355562</v>
      </c>
      <c r="AS201" s="73">
        <f t="shared" si="93"/>
        <v>7.7127472527472536</v>
      </c>
      <c r="AT201" s="41">
        <v>7.7130999999999998</v>
      </c>
      <c r="AU201" s="20">
        <v>3.97</v>
      </c>
      <c r="AV201" s="20">
        <v>3.09</v>
      </c>
      <c r="AW201" s="51">
        <v>7.0509820000000003</v>
      </c>
      <c r="AX201" s="42">
        <v>0.33538299999999999</v>
      </c>
      <c r="AY201" s="20">
        <f t="shared" si="88"/>
        <v>21.023671444289068</v>
      </c>
      <c r="AZ201" s="20">
        <f t="shared" si="94"/>
        <v>2894.1600007423881</v>
      </c>
      <c r="BA201" s="68">
        <f t="shared" si="95"/>
        <v>137.66196871995763</v>
      </c>
      <c r="BB201" s="97">
        <v>0.44392845382040252</v>
      </c>
      <c r="BC201" s="97">
        <v>0.10578432107925563</v>
      </c>
      <c r="BD201" s="97">
        <v>0.14399999999999999</v>
      </c>
      <c r="BE201" s="97">
        <v>0.15778743523242941</v>
      </c>
      <c r="BF201" s="97">
        <v>8.1355750897222301E-2</v>
      </c>
      <c r="BG201" s="97">
        <v>5.2450047948032714E-2</v>
      </c>
      <c r="BH201" s="97">
        <v>7.188088824630263E-3</v>
      </c>
      <c r="BI201" s="97">
        <v>0.13676206516820669</v>
      </c>
    </row>
    <row r="202" spans="1:61" x14ac:dyDescent="0.2">
      <c r="A202" s="43">
        <v>196</v>
      </c>
      <c r="B202" s="43">
        <v>7</v>
      </c>
      <c r="C202" s="44" t="s">
        <v>195</v>
      </c>
      <c r="D202" s="44" t="s">
        <v>195</v>
      </c>
      <c r="E202" s="44" t="s">
        <v>255</v>
      </c>
      <c r="F202" s="45">
        <v>9</v>
      </c>
      <c r="G202" s="63">
        <v>17614000</v>
      </c>
      <c r="H202" s="64">
        <v>4324560</v>
      </c>
      <c r="I202" s="43">
        <v>5</v>
      </c>
      <c r="J202" s="46">
        <v>40697</v>
      </c>
      <c r="K202" s="43" t="s">
        <v>200</v>
      </c>
      <c r="L202" s="43">
        <v>128.80000000000001</v>
      </c>
      <c r="M202" s="43">
        <v>105.7</v>
      </c>
      <c r="N202" s="43">
        <v>0.7591</v>
      </c>
      <c r="O202" s="43">
        <v>10.696300000000001</v>
      </c>
      <c r="P202" s="43">
        <v>8.0153999999999996</v>
      </c>
      <c r="Q202" s="43">
        <f t="shared" si="89"/>
        <v>7.2562999999999995</v>
      </c>
      <c r="R202" s="43">
        <v>0.75319999999999998</v>
      </c>
      <c r="S202" s="43">
        <v>10.650499999999999</v>
      </c>
      <c r="T202" s="43">
        <v>7.8852000000000002</v>
      </c>
      <c r="U202" s="43">
        <f t="shared" si="90"/>
        <v>7.1320000000000006</v>
      </c>
      <c r="V202" s="18">
        <f t="shared" si="91"/>
        <v>32.160653683984194</v>
      </c>
      <c r="W202" s="18">
        <f t="shared" si="92"/>
        <v>33.036007699169048</v>
      </c>
      <c r="X202" s="19">
        <f t="shared" si="96"/>
        <v>0.75480199006346016</v>
      </c>
      <c r="Y202" s="19">
        <f t="shared" si="97"/>
        <v>0.74506252486292979</v>
      </c>
      <c r="Z202" s="43">
        <v>12.1517</v>
      </c>
      <c r="AA202" s="43">
        <v>2.1577000000000002</v>
      </c>
      <c r="AB202" s="47">
        <f t="shared" si="98"/>
        <v>8.1372634524200755</v>
      </c>
      <c r="AC202" s="47">
        <v>0.91200000000000003</v>
      </c>
      <c r="AD202" s="47">
        <f t="shared" si="99"/>
        <v>11.207699066554927</v>
      </c>
      <c r="AE202" s="47">
        <v>12.018800000000001</v>
      </c>
      <c r="AF202" s="47">
        <v>1.7734000000000001</v>
      </c>
      <c r="AG202" s="47">
        <f t="shared" si="100"/>
        <v>8.0482683066522718</v>
      </c>
      <c r="AH202" s="47">
        <v>4.1900000000000004</v>
      </c>
      <c r="AI202" s="47">
        <f t="shared" si="101"/>
        <v>52.060888632859921</v>
      </c>
      <c r="AJ202" s="47">
        <f t="shared" si="102"/>
        <v>1.4590424845108925</v>
      </c>
      <c r="AK202" s="78">
        <f t="shared" si="103"/>
        <v>54.35389386959838</v>
      </c>
      <c r="AL202" s="89">
        <v>0.29199999999999998</v>
      </c>
      <c r="AM202" s="87">
        <f t="shared" si="104"/>
        <v>3.5884299642917092</v>
      </c>
      <c r="AN202" s="89">
        <v>0.34200000000000003</v>
      </c>
      <c r="AO202" s="87">
        <f t="shared" si="105"/>
        <v>4.2493613156176835</v>
      </c>
      <c r="AP202" s="87">
        <f t="shared" si="106"/>
        <v>1.4826471756296773</v>
      </c>
      <c r="AQ202" s="87">
        <f t="shared" si="107"/>
        <v>55.233242407776956</v>
      </c>
      <c r="AR202" s="87">
        <f t="shared" si="108"/>
        <v>98.40793605472858</v>
      </c>
      <c r="AS202" s="74">
        <f t="shared" si="93"/>
        <v>7.4666993830622541</v>
      </c>
      <c r="AT202" s="48">
        <v>7.4668000000000001</v>
      </c>
      <c r="AU202" s="18">
        <v>4.33</v>
      </c>
      <c r="AV202" s="18">
        <v>3.8</v>
      </c>
      <c r="AW202" s="50">
        <v>5.663691</v>
      </c>
      <c r="AX202" s="49">
        <v>0.40572649999999999</v>
      </c>
      <c r="AY202" s="18">
        <f t="shared" si="88"/>
        <v>13.959381504535692</v>
      </c>
      <c r="AZ202" s="18">
        <f t="shared" si="94"/>
        <v>2109.9019582517258</v>
      </c>
      <c r="BA202" s="69">
        <f t="shared" si="95"/>
        <v>151.14580524689976</v>
      </c>
      <c r="BB202" s="98">
        <v>0.28728697447327706</v>
      </c>
      <c r="BC202" s="98">
        <v>0.29112106769195639</v>
      </c>
      <c r="BD202" s="98">
        <v>0.28199999999999997</v>
      </c>
      <c r="BE202" s="98">
        <v>0.25410744461106965</v>
      </c>
      <c r="BF202" s="98">
        <v>0.16004332952908579</v>
      </c>
      <c r="BG202" s="98">
        <v>0.23004121392031507</v>
      </c>
      <c r="BH202" s="98">
        <v>6.9479391725798005E-3</v>
      </c>
      <c r="BI202" s="98">
        <v>0.28330025336406228</v>
      </c>
    </row>
    <row r="203" spans="1:61" x14ac:dyDescent="0.2">
      <c r="A203" s="36">
        <v>197</v>
      </c>
      <c r="B203" s="36">
        <v>3</v>
      </c>
      <c r="C203" s="37" t="s">
        <v>196</v>
      </c>
      <c r="D203" s="37" t="s">
        <v>31</v>
      </c>
      <c r="E203" s="37" t="s">
        <v>236</v>
      </c>
      <c r="F203" s="38">
        <v>15</v>
      </c>
      <c r="G203" s="65">
        <v>17613650</v>
      </c>
      <c r="H203" s="66">
        <v>4323800</v>
      </c>
      <c r="I203" s="36">
        <v>5</v>
      </c>
      <c r="J203" s="39">
        <v>40695</v>
      </c>
      <c r="K203" s="36"/>
      <c r="L203" s="36">
        <v>128.5</v>
      </c>
      <c r="M203" s="36">
        <v>104.1</v>
      </c>
      <c r="N203" s="36">
        <v>0.76929999999999998</v>
      </c>
      <c r="O203" s="36">
        <v>10.9397</v>
      </c>
      <c r="P203" s="36">
        <v>8.3483000000000001</v>
      </c>
      <c r="Q203" s="36">
        <f t="shared" si="89"/>
        <v>7.5789999999999997</v>
      </c>
      <c r="R203" s="36">
        <v>0.76319999999999999</v>
      </c>
      <c r="S203" s="36">
        <v>10.805300000000001</v>
      </c>
      <c r="T203" s="36">
        <v>8.2274999999999991</v>
      </c>
      <c r="U203" s="36">
        <f t="shared" si="90"/>
        <v>7.4642999999999988</v>
      </c>
      <c r="V203" s="20">
        <f t="shared" si="91"/>
        <v>30.720220847006779</v>
      </c>
      <c r="W203" s="20">
        <f t="shared" si="92"/>
        <v>30.920011475849829</v>
      </c>
      <c r="X203" s="21">
        <f t="shared" si="96"/>
        <v>0.75916052735016781</v>
      </c>
      <c r="Y203" s="21">
        <f t="shared" si="97"/>
        <v>0.75697124266989813</v>
      </c>
      <c r="Z203" s="36">
        <v>12.508599999999999</v>
      </c>
      <c r="AA203" s="36">
        <v>2.1543999999999999</v>
      </c>
      <c r="AB203" s="40">
        <f t="shared" si="98"/>
        <v>8.6409394445318473</v>
      </c>
      <c r="AC203" s="40">
        <v>0.76300000000000001</v>
      </c>
      <c r="AD203" s="40">
        <f t="shared" si="99"/>
        <v>8.8300584085546525</v>
      </c>
      <c r="AE203" s="40">
        <v>12.0381</v>
      </c>
      <c r="AF203" s="40">
        <v>2.0861999999999998</v>
      </c>
      <c r="AG203" s="40">
        <f t="shared" si="100"/>
        <v>8.3159180985257226</v>
      </c>
      <c r="AH203" s="40">
        <v>2.8424999999999998</v>
      </c>
      <c r="AI203" s="40">
        <f t="shared" si="101"/>
        <v>34.181433322484615</v>
      </c>
      <c r="AJ203" s="40">
        <f t="shared" si="102"/>
        <v>0.90540624692607008</v>
      </c>
      <c r="AK203" s="77">
        <f t="shared" si="103"/>
        <v>34.268324592835796</v>
      </c>
      <c r="AL203" s="88">
        <v>0.192</v>
      </c>
      <c r="AM203" s="86">
        <f t="shared" si="104"/>
        <v>2.2219806218119178</v>
      </c>
      <c r="AN203" s="88">
        <v>0.129</v>
      </c>
      <c r="AO203" s="86">
        <f t="shared" si="105"/>
        <v>1.5512418288832071</v>
      </c>
      <c r="AP203" s="86">
        <f t="shared" si="106"/>
        <v>0.88145129003575895</v>
      </c>
      <c r="AQ203" s="86">
        <f t="shared" si="107"/>
        <v>33.361663918567665</v>
      </c>
      <c r="AR203" s="86">
        <f t="shared" si="108"/>
        <v>102.71767222546573</v>
      </c>
      <c r="AS203" s="73">
        <f t="shared" si="93"/>
        <v>7.2379861473949347</v>
      </c>
      <c r="AT203" s="41">
        <v>7.2384000000000004</v>
      </c>
      <c r="AU203" s="20">
        <v>4.2</v>
      </c>
      <c r="AV203" s="20">
        <v>3.46</v>
      </c>
      <c r="AW203" s="51">
        <v>2.9973190000000001</v>
      </c>
      <c r="AX203" s="42">
        <v>0.2040409</v>
      </c>
      <c r="AY203" s="20">
        <f t="shared" si="88"/>
        <v>14.689795036191274</v>
      </c>
      <c r="AZ203" s="20">
        <f t="shared" si="94"/>
        <v>1134.4421440540482</v>
      </c>
      <c r="BA203" s="68">
        <f t="shared" si="95"/>
        <v>77.226546814242198</v>
      </c>
      <c r="BB203" s="97">
        <v>0.21853134187363918</v>
      </c>
      <c r="BC203" s="97">
        <v>0.21953635616108749</v>
      </c>
      <c r="BD203" s="97">
        <v>0.224</v>
      </c>
      <c r="BE203" s="97">
        <v>0.14911832547257298</v>
      </c>
      <c r="BF203" s="97">
        <v>8.5308739028608679E-2</v>
      </c>
      <c r="BG203" s="97">
        <v>0.1368048138923309</v>
      </c>
      <c r="BH203" s="97">
        <v>1.09455166598607E-2</v>
      </c>
      <c r="BI203" s="97">
        <v>0.17781319834159062</v>
      </c>
    </row>
    <row r="204" spans="1:61" x14ac:dyDescent="0.2">
      <c r="A204" s="43">
        <v>198</v>
      </c>
      <c r="B204" s="43">
        <v>7</v>
      </c>
      <c r="C204" s="44" t="s">
        <v>299</v>
      </c>
      <c r="D204" s="44" t="s">
        <v>299</v>
      </c>
      <c r="E204" s="44" t="s">
        <v>249</v>
      </c>
      <c r="F204" s="45">
        <v>7</v>
      </c>
      <c r="G204" s="63">
        <v>17614080</v>
      </c>
      <c r="H204" s="64">
        <v>4324640</v>
      </c>
      <c r="I204" s="43">
        <v>5</v>
      </c>
      <c r="J204" s="46">
        <v>40696</v>
      </c>
      <c r="K204" s="43"/>
      <c r="L204" s="43">
        <v>152.69999999999999</v>
      </c>
      <c r="M204" s="43">
        <v>146.5</v>
      </c>
      <c r="N204" s="43">
        <v>0.77339999999999998</v>
      </c>
      <c r="O204" s="43">
        <v>10.4427</v>
      </c>
      <c r="P204" s="43">
        <v>7.8936999999999999</v>
      </c>
      <c r="Q204" s="43">
        <f t="shared" si="89"/>
        <v>7.1203000000000003</v>
      </c>
      <c r="R204" s="43">
        <v>0.7631</v>
      </c>
      <c r="S204" s="43">
        <v>10.9201</v>
      </c>
      <c r="T204" s="43">
        <v>8.1759000000000004</v>
      </c>
      <c r="U204" s="43">
        <f t="shared" si="90"/>
        <v>7.4128000000000007</v>
      </c>
      <c r="V204" s="18">
        <f t="shared" si="91"/>
        <v>31.815526635831731</v>
      </c>
      <c r="W204" s="18">
        <f t="shared" si="92"/>
        <v>32.117837748738552</v>
      </c>
      <c r="X204" s="19">
        <f t="shared" si="96"/>
        <v>1.0514763524053319</v>
      </c>
      <c r="Y204" s="19">
        <f t="shared" si="97"/>
        <v>1.0468143968220844</v>
      </c>
      <c r="Z204" s="43">
        <v>12.282400000000001</v>
      </c>
      <c r="AA204" s="43">
        <v>1.9599</v>
      </c>
      <c r="AB204" s="47">
        <f t="shared" si="98"/>
        <v>8.3375586963489372</v>
      </c>
      <c r="AC204" s="47">
        <v>4.4999999999999998E-2</v>
      </c>
      <c r="AD204" s="47">
        <f t="shared" si="99"/>
        <v>0.53972633523654523</v>
      </c>
      <c r="AE204" s="47">
        <v>12.2294</v>
      </c>
      <c r="AF204" s="47">
        <v>2.0148999999999999</v>
      </c>
      <c r="AG204" s="47">
        <f t="shared" si="100"/>
        <v>8.3015811503557675</v>
      </c>
      <c r="AH204" s="47">
        <v>0.14199999999999999</v>
      </c>
      <c r="AI204" s="47">
        <f t="shared" si="101"/>
        <v>1.7105175198331288</v>
      </c>
      <c r="AJ204" s="47">
        <f t="shared" si="102"/>
        <v>4.1813970878449416E-2</v>
      </c>
      <c r="AK204" s="78">
        <f t="shared" si="103"/>
        <v>2.1885733351930114</v>
      </c>
      <c r="AL204" s="89">
        <v>0.69399999999999995</v>
      </c>
      <c r="AM204" s="87">
        <f t="shared" si="104"/>
        <v>8.3237794812036103</v>
      </c>
      <c r="AN204" s="89">
        <v>1.581</v>
      </c>
      <c r="AO204" s="87">
        <f t="shared" si="105"/>
        <v>19.044564780677305</v>
      </c>
      <c r="AP204" s="87">
        <f t="shared" si="106"/>
        <v>0.42469916014536707</v>
      </c>
      <c r="AQ204" s="87">
        <f t="shared" si="107"/>
        <v>22.229059757920915</v>
      </c>
      <c r="AR204" s="87">
        <f t="shared" si="108"/>
        <v>9.8455506396898045</v>
      </c>
      <c r="AS204" s="74">
        <f t="shared" si="93"/>
        <v>7.3657052665659393</v>
      </c>
      <c r="AT204" s="48">
        <v>7.3655999999999997</v>
      </c>
      <c r="AU204" s="18">
        <v>4.8099999999999996</v>
      </c>
      <c r="AV204" s="18">
        <v>3.73</v>
      </c>
      <c r="AW204" s="50">
        <v>4.079968</v>
      </c>
      <c r="AX204" s="49">
        <v>0.21519430000000001</v>
      </c>
      <c r="AY204" s="18">
        <f t="shared" si="88"/>
        <v>18.959461286846352</v>
      </c>
      <c r="AZ204" s="18">
        <f t="shared" si="94"/>
        <v>2135.4846204867026</v>
      </c>
      <c r="BA204" s="69">
        <f t="shared" si="95"/>
        <v>112.63424567702533</v>
      </c>
      <c r="BB204" s="98">
        <v>0.53612993489360838</v>
      </c>
      <c r="BC204" s="98">
        <v>5.2988714835149116E-2</v>
      </c>
      <c r="BD204" s="98">
        <v>9.1999999999999998E-2</v>
      </c>
      <c r="BE204" s="98">
        <v>0.1370079310747381</v>
      </c>
      <c r="BF204" s="98">
        <v>2.5721170887484403E-2</v>
      </c>
      <c r="BG204" s="98">
        <v>7.9654727309733855E-3</v>
      </c>
      <c r="BH204" s="98">
        <v>1.3436240029502829E-2</v>
      </c>
      <c r="BI204" s="98">
        <v>8.4579531433335839E-2</v>
      </c>
    </row>
    <row r="205" spans="1:61" x14ac:dyDescent="0.2">
      <c r="A205" s="36">
        <v>199</v>
      </c>
      <c r="B205" s="36">
        <v>3</v>
      </c>
      <c r="C205" s="37" t="s">
        <v>176</v>
      </c>
      <c r="D205" s="37" t="s">
        <v>271</v>
      </c>
      <c r="E205" s="37" t="s">
        <v>235</v>
      </c>
      <c r="F205" s="38">
        <v>7</v>
      </c>
      <c r="G205" s="65">
        <v>17613600</v>
      </c>
      <c r="H205" s="66">
        <v>4324200</v>
      </c>
      <c r="I205" s="36">
        <v>5</v>
      </c>
      <c r="J205" s="39">
        <v>40695</v>
      </c>
      <c r="K205" s="36"/>
      <c r="L205" s="36">
        <v>148.9</v>
      </c>
      <c r="M205" s="36">
        <v>136.5</v>
      </c>
      <c r="N205" s="36">
        <v>0.78949999999999998</v>
      </c>
      <c r="O205" s="36">
        <v>10.822100000000001</v>
      </c>
      <c r="P205" s="36">
        <v>7.6429999999999998</v>
      </c>
      <c r="Q205" s="36">
        <f t="shared" si="89"/>
        <v>6.8534999999999995</v>
      </c>
      <c r="R205" s="36">
        <v>0.77490000000000003</v>
      </c>
      <c r="S205" s="36">
        <v>10.532</v>
      </c>
      <c r="T205" s="36">
        <v>7.3941999999999997</v>
      </c>
      <c r="U205" s="36">
        <f t="shared" si="90"/>
        <v>6.6193</v>
      </c>
      <c r="V205" s="20">
        <f t="shared" si="91"/>
        <v>36.671256040879321</v>
      </c>
      <c r="W205" s="20">
        <f t="shared" si="92"/>
        <v>37.15058868211166</v>
      </c>
      <c r="X205" s="21">
        <f t="shared" si="96"/>
        <v>0.90993405793894455</v>
      </c>
      <c r="Y205" s="21">
        <f t="shared" si="97"/>
        <v>0.90304680472544829</v>
      </c>
      <c r="Z205" s="36">
        <v>12.270799999999999</v>
      </c>
      <c r="AA205" s="36">
        <v>2.1162000000000001</v>
      </c>
      <c r="AB205" s="40">
        <f t="shared" si="98"/>
        <v>7.7121255639954418</v>
      </c>
      <c r="AC205" s="40">
        <v>1.0189999999999999</v>
      </c>
      <c r="AD205" s="40">
        <f t="shared" si="99"/>
        <v>13.21295914523575</v>
      </c>
      <c r="AE205" s="40">
        <v>12.1569</v>
      </c>
      <c r="AF205" s="40">
        <v>2.0863999999999998</v>
      </c>
      <c r="AG205" s="40">
        <f t="shared" si="100"/>
        <v>7.6405400845043676</v>
      </c>
      <c r="AH205" s="40">
        <v>2.8895</v>
      </c>
      <c r="AI205" s="40">
        <f t="shared" si="101"/>
        <v>37.818007209465982</v>
      </c>
      <c r="AJ205" s="40">
        <f t="shared" si="102"/>
        <v>0.87875171657965112</v>
      </c>
      <c r="AK205" s="77">
        <f t="shared" si="103"/>
        <v>39.677696490212838</v>
      </c>
      <c r="AL205" s="88">
        <v>0.33200000000000002</v>
      </c>
      <c r="AM205" s="86">
        <f t="shared" si="104"/>
        <v>4.3049091621376538</v>
      </c>
      <c r="AN205" s="88">
        <v>0.255</v>
      </c>
      <c r="AO205" s="86">
        <f t="shared" si="105"/>
        <v>3.3374604043654008</v>
      </c>
      <c r="AP205" s="86">
        <f t="shared" si="106"/>
        <v>0.84419997523064205</v>
      </c>
      <c r="AQ205" s="86">
        <f t="shared" si="107"/>
        <v>38.117604509066695</v>
      </c>
      <c r="AR205" s="86">
        <f t="shared" si="108"/>
        <v>104.09283846988615</v>
      </c>
      <c r="AS205" s="73">
        <f t="shared" si="93"/>
        <v>7.9555239980058312</v>
      </c>
      <c r="AT205" s="41">
        <v>7.9558</v>
      </c>
      <c r="AU205" s="20">
        <v>4.1500000000000004</v>
      </c>
      <c r="AV205" s="20">
        <v>3.72</v>
      </c>
      <c r="AW205" s="51">
        <v>5.1718479999999998</v>
      </c>
      <c r="AX205" s="42">
        <v>0.3309995</v>
      </c>
      <c r="AY205" s="20">
        <f t="shared" si="88"/>
        <v>15.624942031634488</v>
      </c>
      <c r="AZ205" s="20">
        <f t="shared" si="94"/>
        <v>2335.2104054628503</v>
      </c>
      <c r="BA205" s="68">
        <f t="shared" si="95"/>
        <v>149.45402042036051</v>
      </c>
      <c r="BB205" s="97">
        <v>0.35483443631098244</v>
      </c>
      <c r="BC205" s="97">
        <v>0.13276924988102623</v>
      </c>
      <c r="BD205" s="97">
        <v>0.24199999999999999</v>
      </c>
      <c r="BE205" s="97">
        <v>0.2357571956411609</v>
      </c>
      <c r="BF205" s="97">
        <v>0.10795640646177573</v>
      </c>
      <c r="BG205" s="97">
        <v>0.35938398441525399</v>
      </c>
      <c r="BH205" s="97">
        <v>7.7902176468829824E-3</v>
      </c>
      <c r="BI205" s="97">
        <v>0.26109336804726035</v>
      </c>
    </row>
    <row r="206" spans="1:61" x14ac:dyDescent="0.2">
      <c r="A206" s="52">
        <v>200</v>
      </c>
      <c r="B206" s="52">
        <v>7</v>
      </c>
      <c r="C206" s="53" t="s">
        <v>198</v>
      </c>
      <c r="D206" s="53" t="s">
        <v>198</v>
      </c>
      <c r="E206" s="53" t="s">
        <v>237</v>
      </c>
      <c r="F206" s="54">
        <v>1</v>
      </c>
      <c r="G206" s="67">
        <v>17613760</v>
      </c>
      <c r="H206" s="60">
        <v>4324880</v>
      </c>
      <c r="I206" s="52">
        <v>5</v>
      </c>
      <c r="J206" s="55">
        <v>40694</v>
      </c>
      <c r="K206" s="52"/>
      <c r="L206" s="52">
        <v>119</v>
      </c>
      <c r="M206" s="52">
        <v>105.5</v>
      </c>
      <c r="N206" s="52">
        <v>0.78339999999999999</v>
      </c>
      <c r="O206" s="52">
        <v>10.6295</v>
      </c>
      <c r="P206" s="52">
        <v>7.0450999999999997</v>
      </c>
      <c r="Q206" s="52">
        <f t="shared" si="89"/>
        <v>6.2616999999999994</v>
      </c>
      <c r="R206" s="52">
        <v>0.78110000000000002</v>
      </c>
      <c r="S206" s="52">
        <v>10.6699</v>
      </c>
      <c r="T206" s="52">
        <v>6.9455</v>
      </c>
      <c r="U206" s="52">
        <f t="shared" si="90"/>
        <v>6.1643999999999997</v>
      </c>
      <c r="V206" s="22">
        <f t="shared" si="91"/>
        <v>41.091302507173438</v>
      </c>
      <c r="W206" s="22">
        <f t="shared" si="92"/>
        <v>42.226262664129941</v>
      </c>
      <c r="X206" s="23">
        <f t="shared" si="96"/>
        <v>0.65419658794665281</v>
      </c>
      <c r="Y206" s="23">
        <f t="shared" si="97"/>
        <v>0.64159255672992532</v>
      </c>
      <c r="Z206" s="52">
        <v>12.235300000000001</v>
      </c>
      <c r="AA206" s="52">
        <v>2.1149</v>
      </c>
      <c r="AB206" s="24">
        <f t="shared" si="98"/>
        <v>7.068790084255709</v>
      </c>
      <c r="AC206" s="24">
        <v>1.4259999999999999</v>
      </c>
      <c r="AD206" s="24">
        <f t="shared" si="99"/>
        <v>20.173183571770291</v>
      </c>
      <c r="AE206" s="24">
        <v>12.0504</v>
      </c>
      <c r="AF206" s="24">
        <v>2.0973999999999999</v>
      </c>
      <c r="AG206" s="24">
        <f t="shared" si="100"/>
        <v>6.9619664439216855</v>
      </c>
      <c r="AH206" s="24">
        <v>5.8025000000000002</v>
      </c>
      <c r="AI206" s="24">
        <f t="shared" si="101"/>
        <v>83.345704791007932</v>
      </c>
      <c r="AJ206" s="24">
        <f t="shared" si="102"/>
        <v>2.2561614721156298</v>
      </c>
      <c r="AK206" s="79">
        <f t="shared" si="103"/>
        <v>72.376820364510948</v>
      </c>
      <c r="AL206" s="89">
        <v>0.45700000000000002</v>
      </c>
      <c r="AM206" s="87">
        <f t="shared" si="104"/>
        <v>6.4650384938983336</v>
      </c>
      <c r="AN206" s="89">
        <v>0.45600000000000002</v>
      </c>
      <c r="AO206" s="87">
        <f t="shared" si="105"/>
        <v>6.5498735690994598</v>
      </c>
      <c r="AP206" s="87">
        <f t="shared" si="106"/>
        <v>2.2591912962299556</v>
      </c>
      <c r="AQ206" s="87">
        <f t="shared" si="107"/>
        <v>72.474015994508576</v>
      </c>
      <c r="AR206" s="87">
        <f t="shared" si="108"/>
        <v>99.865888996678493</v>
      </c>
      <c r="AS206" s="75">
        <f t="shared" si="93"/>
        <v>8.6544513659074696</v>
      </c>
      <c r="AT206" s="56">
        <v>8.6542999999999992</v>
      </c>
      <c r="AU206" s="22">
        <v>4.8</v>
      </c>
      <c r="AV206" s="22">
        <v>4.28</v>
      </c>
      <c r="AW206" s="57">
        <v>7.9427779999999997</v>
      </c>
      <c r="AX206" s="58">
        <v>0.64536610000000005</v>
      </c>
      <c r="AY206" s="22">
        <f t="shared" si="88"/>
        <v>12.307398854696581</v>
      </c>
      <c r="AZ206" s="70">
        <f t="shared" si="94"/>
        <v>2548.0136222791016</v>
      </c>
      <c r="BA206" s="71">
        <f t="shared" si="95"/>
        <v>207.03104306291033</v>
      </c>
      <c r="BB206" s="98">
        <v>0.18353505898800604</v>
      </c>
      <c r="BC206" s="98">
        <v>3.2233728761183382</v>
      </c>
      <c r="BD206" s="98">
        <v>0.26100000000000001</v>
      </c>
      <c r="BE206" s="98">
        <v>0.47006161062321733</v>
      </c>
      <c r="BF206" s="98">
        <v>0.62276192564044941</v>
      </c>
      <c r="BG206" s="98">
        <v>0.16456666376160339</v>
      </c>
      <c r="BH206" s="98">
        <v>9.455887727204711E-3</v>
      </c>
      <c r="BI206" s="98">
        <v>0.27147853664804728</v>
      </c>
    </row>
  </sheetData>
  <sortState ref="A7:AD206">
    <sortCondition ref="A7:A206"/>
  </sortState>
  <pageMargins left="0.7" right="0.7" top="0.75" bottom="0.75" header="0.3" footer="0.3"/>
  <pageSetup orientation="portrait" horizontalDpi="300" verticalDpi="300" r:id="rId1"/>
  <legacy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5</vt:i4>
      </vt:variant>
    </vt:vector>
  </HeadingPairs>
  <TitlesOfParts>
    <vt:vector size="5" baseType="lpstr">
      <vt:lpstr>Conditions for use of data</vt:lpstr>
      <vt:lpstr>Metadata</vt:lpstr>
      <vt:lpstr>Maps</vt:lpstr>
      <vt:lpstr>Plot coordinates</vt:lpstr>
      <vt:lpstr>Data</vt:lpstr>
    </vt:vector>
  </TitlesOfParts>
  <Company>West Virginia University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Biology</dc:creator>
  <cp:lastModifiedBy>Microsoft Office User</cp:lastModifiedBy>
  <cp:lastPrinted>2012-05-17T12:12:20Z</cp:lastPrinted>
  <dcterms:created xsi:type="dcterms:W3CDTF">2011-06-06T13:16:59Z</dcterms:created>
  <dcterms:modified xsi:type="dcterms:W3CDTF">2016-02-05T16:46:50Z</dcterms:modified>
</cp:coreProperties>
</file>